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90" yWindow="0" windowWidth="21570" windowHeight="12675"/>
  </bookViews>
  <sheets>
    <sheet name="Orçamento" sheetId="1" r:id="rId1"/>
    <sheet name="Cronograma" sheetId="4" r:id="rId2"/>
    <sheet name="BDI" sheetId="5" r:id="rId3"/>
  </sheets>
  <definedNames>
    <definedName name="_xlnm.Print_Area" localSheetId="2">BDI!$A$1:$C$26</definedName>
    <definedName name="_xlnm.Print_Area" localSheetId="1">Cronograma!$A$1:$G$28</definedName>
    <definedName name="_xlnm.Print_Area" localSheetId="0">Orçamento!$A$1:$M$126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6" i="5" l="1"/>
  <c r="A25" i="5"/>
  <c r="A21" i="5"/>
  <c r="A5" i="5"/>
  <c r="A4" i="5"/>
  <c r="A3" i="5"/>
  <c r="A2" i="5"/>
  <c r="C6" i="5"/>
  <c r="G8" i="4"/>
  <c r="A4" i="4"/>
  <c r="A3" i="4"/>
  <c r="B19" i="4"/>
  <c r="A19" i="4"/>
  <c r="K101" i="1"/>
  <c r="K102" i="1"/>
  <c r="K103" i="1"/>
  <c r="K104" i="1"/>
  <c r="J101" i="1"/>
  <c r="J102" i="1"/>
  <c r="J103" i="1"/>
  <c r="J104" i="1"/>
  <c r="I101" i="1"/>
  <c r="L101" i="1" s="1"/>
  <c r="I102" i="1"/>
  <c r="L102" i="1" s="1"/>
  <c r="I103" i="1"/>
  <c r="L103" i="1" s="1"/>
  <c r="I104" i="1"/>
  <c r="L104" i="1" s="1"/>
  <c r="H101" i="1"/>
  <c r="H102" i="1"/>
  <c r="H103" i="1"/>
  <c r="H104" i="1"/>
  <c r="K100" i="1"/>
  <c r="J100" i="1"/>
  <c r="I100" i="1"/>
  <c r="H100" i="1"/>
  <c r="L100" i="1" l="1"/>
  <c r="L99" i="1"/>
  <c r="K86" i="1"/>
  <c r="K85" i="1"/>
  <c r="K84" i="1"/>
  <c r="K83" i="1"/>
  <c r="K82" i="1"/>
  <c r="K81" i="1"/>
  <c r="K80" i="1"/>
  <c r="K79" i="1"/>
  <c r="K78" i="1"/>
  <c r="H11" i="1"/>
  <c r="H12" i="1"/>
  <c r="H13" i="1"/>
  <c r="K116" i="1"/>
  <c r="J116" i="1"/>
  <c r="I116" i="1"/>
  <c r="H116" i="1"/>
  <c r="J79" i="1"/>
  <c r="J80" i="1"/>
  <c r="J81" i="1"/>
  <c r="J82" i="1"/>
  <c r="J83" i="1"/>
  <c r="I79" i="1"/>
  <c r="I80" i="1"/>
  <c r="I81" i="1"/>
  <c r="I82" i="1"/>
  <c r="I83" i="1"/>
  <c r="H79" i="1"/>
  <c r="H80" i="1"/>
  <c r="H81" i="1"/>
  <c r="H82" i="1"/>
  <c r="H83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49" i="1"/>
  <c r="K50" i="1"/>
  <c r="K51" i="1"/>
  <c r="K52" i="1"/>
  <c r="K53" i="1"/>
  <c r="K54" i="1"/>
  <c r="K55" i="1"/>
  <c r="J49" i="1"/>
  <c r="J50" i="1"/>
  <c r="J51" i="1"/>
  <c r="J52" i="1"/>
  <c r="J53" i="1"/>
  <c r="J54" i="1"/>
  <c r="J55" i="1"/>
  <c r="I49" i="1"/>
  <c r="I50" i="1"/>
  <c r="I51" i="1"/>
  <c r="I52" i="1"/>
  <c r="I53" i="1"/>
  <c r="I54" i="1"/>
  <c r="I55" i="1"/>
  <c r="H49" i="1"/>
  <c r="H50" i="1"/>
  <c r="H51" i="1"/>
  <c r="H52" i="1"/>
  <c r="H53" i="1"/>
  <c r="H54" i="1"/>
  <c r="H55" i="1"/>
  <c r="H56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K48" i="1"/>
  <c r="J48" i="1"/>
  <c r="I48" i="1"/>
  <c r="H48" i="1"/>
  <c r="L83" i="1" l="1"/>
  <c r="L51" i="1"/>
  <c r="L65" i="1"/>
  <c r="L79" i="1"/>
  <c r="L81" i="1"/>
  <c r="L80" i="1"/>
  <c r="L67" i="1"/>
  <c r="L49" i="1"/>
  <c r="L116" i="1"/>
  <c r="L115" i="1" s="1"/>
  <c r="L82" i="1"/>
  <c r="L70" i="1"/>
  <c r="L69" i="1"/>
  <c r="L56" i="1"/>
  <c r="L60" i="1"/>
  <c r="L62" i="1"/>
  <c r="L54" i="1"/>
  <c r="L50" i="1"/>
  <c r="L57" i="1"/>
  <c r="L53" i="1"/>
  <c r="L64" i="1"/>
  <c r="L48" i="1"/>
  <c r="L58" i="1"/>
  <c r="L52" i="1"/>
  <c r="L55" i="1"/>
  <c r="L66" i="1"/>
  <c r="L68" i="1"/>
  <c r="L61" i="1"/>
  <c r="L59" i="1"/>
  <c r="K121" i="1"/>
  <c r="J121" i="1"/>
  <c r="I121" i="1"/>
  <c r="H121" i="1"/>
  <c r="K118" i="1"/>
  <c r="J118" i="1"/>
  <c r="I118" i="1"/>
  <c r="H118" i="1"/>
  <c r="K33" i="1"/>
  <c r="K34" i="1"/>
  <c r="J33" i="1"/>
  <c r="J34" i="1"/>
  <c r="I33" i="1"/>
  <c r="I34" i="1"/>
  <c r="H33" i="1"/>
  <c r="H34" i="1"/>
  <c r="K24" i="1"/>
  <c r="J24" i="1"/>
  <c r="I24" i="1"/>
  <c r="H24" i="1"/>
  <c r="H21" i="1"/>
  <c r="I21" i="1"/>
  <c r="J21" i="1"/>
  <c r="K21" i="1"/>
  <c r="L47" i="1" l="1"/>
  <c r="L63" i="1"/>
  <c r="L118" i="1"/>
  <c r="L121" i="1"/>
  <c r="L21" i="1"/>
  <c r="L24" i="1"/>
  <c r="L33" i="1"/>
  <c r="L34" i="1"/>
  <c r="B20" i="4" l="1"/>
  <c r="E28" i="4" l="1"/>
  <c r="E27" i="4"/>
  <c r="F7" i="4"/>
  <c r="K120" i="1"/>
  <c r="J120" i="1"/>
  <c r="I120" i="1"/>
  <c r="K107" i="1"/>
  <c r="K108" i="1"/>
  <c r="K109" i="1"/>
  <c r="K110" i="1"/>
  <c r="K111" i="1"/>
  <c r="K112" i="1"/>
  <c r="K113" i="1"/>
  <c r="K114" i="1"/>
  <c r="J107" i="1"/>
  <c r="J108" i="1"/>
  <c r="J109" i="1"/>
  <c r="J110" i="1"/>
  <c r="J111" i="1"/>
  <c r="J112" i="1"/>
  <c r="J113" i="1"/>
  <c r="J114" i="1"/>
  <c r="I107" i="1"/>
  <c r="I108" i="1"/>
  <c r="I109" i="1"/>
  <c r="I110" i="1"/>
  <c r="L110" i="1" s="1"/>
  <c r="I111" i="1"/>
  <c r="I112" i="1"/>
  <c r="I113" i="1"/>
  <c r="I114" i="1"/>
  <c r="K106" i="1"/>
  <c r="J106" i="1"/>
  <c r="I106" i="1"/>
  <c r="K98" i="1"/>
  <c r="J98" i="1"/>
  <c r="I98" i="1"/>
  <c r="K97" i="1"/>
  <c r="J97" i="1"/>
  <c r="I97" i="1"/>
  <c r="K89" i="1"/>
  <c r="K90" i="1"/>
  <c r="K91" i="1"/>
  <c r="K92" i="1"/>
  <c r="K93" i="1"/>
  <c r="K94" i="1"/>
  <c r="K95" i="1"/>
  <c r="J89" i="1"/>
  <c r="J90" i="1"/>
  <c r="J91" i="1"/>
  <c r="J92" i="1"/>
  <c r="J93" i="1"/>
  <c r="J94" i="1"/>
  <c r="J95" i="1"/>
  <c r="I89" i="1"/>
  <c r="I90" i="1"/>
  <c r="I91" i="1"/>
  <c r="I92" i="1"/>
  <c r="I93" i="1"/>
  <c r="I94" i="1"/>
  <c r="I95" i="1"/>
  <c r="K88" i="1"/>
  <c r="J88" i="1"/>
  <c r="I88" i="1"/>
  <c r="J84" i="1"/>
  <c r="J85" i="1"/>
  <c r="J86" i="1"/>
  <c r="I84" i="1"/>
  <c r="I85" i="1"/>
  <c r="I86" i="1"/>
  <c r="J78" i="1"/>
  <c r="I78" i="1"/>
  <c r="K74" i="1"/>
  <c r="K75" i="1"/>
  <c r="K76" i="1"/>
  <c r="K73" i="1"/>
  <c r="J74" i="1"/>
  <c r="J75" i="1"/>
  <c r="J76" i="1"/>
  <c r="J73" i="1"/>
  <c r="I74" i="1"/>
  <c r="I75" i="1"/>
  <c r="I76" i="1"/>
  <c r="I73" i="1"/>
  <c r="K45" i="1"/>
  <c r="K46" i="1"/>
  <c r="J45" i="1"/>
  <c r="J46" i="1"/>
  <c r="I45" i="1"/>
  <c r="I46" i="1"/>
  <c r="K38" i="1"/>
  <c r="K39" i="1"/>
  <c r="K40" i="1"/>
  <c r="K41" i="1"/>
  <c r="K42" i="1"/>
  <c r="K37" i="1"/>
  <c r="J38" i="1"/>
  <c r="J39" i="1"/>
  <c r="J40" i="1"/>
  <c r="J41" i="1"/>
  <c r="J42" i="1"/>
  <c r="J37" i="1"/>
  <c r="I38" i="1"/>
  <c r="I39" i="1"/>
  <c r="I40" i="1"/>
  <c r="I41" i="1"/>
  <c r="I42" i="1"/>
  <c r="I37" i="1"/>
  <c r="K27" i="1"/>
  <c r="K28" i="1"/>
  <c r="K29" i="1"/>
  <c r="K30" i="1"/>
  <c r="K31" i="1"/>
  <c r="K32" i="1"/>
  <c r="K35" i="1"/>
  <c r="J27" i="1"/>
  <c r="J28" i="1"/>
  <c r="J29" i="1"/>
  <c r="J30" i="1"/>
  <c r="J31" i="1"/>
  <c r="J32" i="1"/>
  <c r="J35" i="1"/>
  <c r="I27" i="1"/>
  <c r="I28" i="1"/>
  <c r="I29" i="1"/>
  <c r="I30" i="1"/>
  <c r="I31" i="1"/>
  <c r="I32" i="1"/>
  <c r="I35" i="1"/>
  <c r="K26" i="1"/>
  <c r="J26" i="1"/>
  <c r="I26" i="1"/>
  <c r="K22" i="1"/>
  <c r="K23" i="1"/>
  <c r="K20" i="1"/>
  <c r="J22" i="1"/>
  <c r="J23" i="1"/>
  <c r="J20" i="1"/>
  <c r="I22" i="1"/>
  <c r="I23" i="1"/>
  <c r="I20" i="1"/>
  <c r="K16" i="1"/>
  <c r="K17" i="1"/>
  <c r="K18" i="1"/>
  <c r="J16" i="1"/>
  <c r="J17" i="1"/>
  <c r="J18" i="1"/>
  <c r="I16" i="1"/>
  <c r="I17" i="1"/>
  <c r="I18" i="1"/>
  <c r="K12" i="1"/>
  <c r="K13" i="1"/>
  <c r="J12" i="1"/>
  <c r="J13" i="1"/>
  <c r="I12" i="1"/>
  <c r="I13" i="1"/>
  <c r="K11" i="1"/>
  <c r="J11" i="1"/>
  <c r="I11" i="1"/>
  <c r="H120" i="1"/>
  <c r="H107" i="1"/>
  <c r="H108" i="1"/>
  <c r="H109" i="1"/>
  <c r="H110" i="1"/>
  <c r="H111" i="1"/>
  <c r="H112" i="1"/>
  <c r="H113" i="1"/>
  <c r="H114" i="1"/>
  <c r="H106" i="1"/>
  <c r="H98" i="1"/>
  <c r="H97" i="1"/>
  <c r="H89" i="1"/>
  <c r="H90" i="1"/>
  <c r="H91" i="1"/>
  <c r="H92" i="1"/>
  <c r="H93" i="1"/>
  <c r="H94" i="1"/>
  <c r="H95" i="1"/>
  <c r="H88" i="1"/>
  <c r="H84" i="1"/>
  <c r="H85" i="1"/>
  <c r="H86" i="1"/>
  <c r="H78" i="1"/>
  <c r="H74" i="1"/>
  <c r="H75" i="1"/>
  <c r="H76" i="1"/>
  <c r="H73" i="1"/>
  <c r="H45" i="1"/>
  <c r="H46" i="1"/>
  <c r="H38" i="1"/>
  <c r="H39" i="1"/>
  <c r="H40" i="1"/>
  <c r="H41" i="1"/>
  <c r="H42" i="1"/>
  <c r="H37" i="1"/>
  <c r="H27" i="1"/>
  <c r="H28" i="1"/>
  <c r="H29" i="1"/>
  <c r="H30" i="1"/>
  <c r="H31" i="1"/>
  <c r="H32" i="1"/>
  <c r="H35" i="1"/>
  <c r="H26" i="1"/>
  <c r="H22" i="1"/>
  <c r="H23" i="1"/>
  <c r="H20" i="1"/>
  <c r="H16" i="1"/>
  <c r="H17" i="1"/>
  <c r="H18" i="1"/>
  <c r="L114" i="1" l="1"/>
  <c r="L108" i="1"/>
  <c r="L73" i="1"/>
  <c r="L113" i="1"/>
  <c r="L111" i="1"/>
  <c r="L76" i="1"/>
  <c r="L109" i="1"/>
  <c r="L28" i="1"/>
  <c r="L31" i="1"/>
  <c r="L27" i="1"/>
  <c r="L112" i="1"/>
  <c r="L22" i="1"/>
  <c r="L74" i="1"/>
  <c r="L107" i="1"/>
  <c r="L30" i="1"/>
  <c r="L23" i="1"/>
  <c r="L117" i="1"/>
  <c r="L35" i="1"/>
  <c r="L78" i="1"/>
  <c r="L32" i="1"/>
  <c r="L94" i="1"/>
  <c r="L92" i="1"/>
  <c r="L93" i="1"/>
  <c r="L26" i="1"/>
  <c r="L37" i="1"/>
  <c r="L98" i="1"/>
  <c r="L13" i="1"/>
  <c r="L88" i="1"/>
  <c r="L120" i="1"/>
  <c r="L119" i="1" s="1"/>
  <c r="L106" i="1"/>
  <c r="L89" i="1"/>
  <c r="L85" i="1"/>
  <c r="L84" i="1"/>
  <c r="L75" i="1"/>
  <c r="L39" i="1"/>
  <c r="L29" i="1"/>
  <c r="L20" i="1"/>
  <c r="L97" i="1"/>
  <c r="L95" i="1"/>
  <c r="L91" i="1"/>
  <c r="L90" i="1"/>
  <c r="L86" i="1"/>
  <c r="L46" i="1"/>
  <c r="L45" i="1"/>
  <c r="L42" i="1"/>
  <c r="L41" i="1"/>
  <c r="L40" i="1"/>
  <c r="L38" i="1"/>
  <c r="L17" i="1"/>
  <c r="L11" i="1"/>
  <c r="L18" i="1"/>
  <c r="L16" i="1"/>
  <c r="L12" i="1"/>
  <c r="J6" i="1"/>
  <c r="M101" i="1" l="1"/>
  <c r="M103" i="1"/>
  <c r="M104" i="1"/>
  <c r="M102" i="1"/>
  <c r="M100" i="1"/>
  <c r="L77" i="1"/>
  <c r="M83" i="1"/>
  <c r="M116" i="1"/>
  <c r="M115" i="1" s="1"/>
  <c r="C19" i="4" s="1"/>
  <c r="M82" i="1"/>
  <c r="M79" i="1"/>
  <c r="M80" i="1"/>
  <c r="M81" i="1"/>
  <c r="M65" i="1"/>
  <c r="M53" i="1"/>
  <c r="M49" i="1"/>
  <c r="M67" i="1"/>
  <c r="M69" i="1"/>
  <c r="M68" i="1"/>
  <c r="M51" i="1"/>
  <c r="M66" i="1"/>
  <c r="M50" i="1"/>
  <c r="M52" i="1"/>
  <c r="M64" i="1"/>
  <c r="M70" i="1"/>
  <c r="M54" i="1"/>
  <c r="M55" i="1"/>
  <c r="M56" i="1"/>
  <c r="M58" i="1"/>
  <c r="M60" i="1"/>
  <c r="M59" i="1"/>
  <c r="M61" i="1"/>
  <c r="M57" i="1"/>
  <c r="M48" i="1"/>
  <c r="M62" i="1"/>
  <c r="L72" i="1"/>
  <c r="L105" i="1"/>
  <c r="M118" i="1"/>
  <c r="M121" i="1"/>
  <c r="L96" i="1"/>
  <c r="M24" i="1"/>
  <c r="M33" i="1"/>
  <c r="M34" i="1"/>
  <c r="M21" i="1"/>
  <c r="L87" i="1"/>
  <c r="L19" i="1"/>
  <c r="L44" i="1"/>
  <c r="L43" i="1" s="1"/>
  <c r="L36" i="1"/>
  <c r="M98" i="1"/>
  <c r="M108" i="1"/>
  <c r="M112" i="1"/>
  <c r="M107" i="1"/>
  <c r="M109" i="1"/>
  <c r="M110" i="1"/>
  <c r="M114" i="1"/>
  <c r="M111" i="1"/>
  <c r="M113" i="1"/>
  <c r="L15" i="1"/>
  <c r="M40" i="1"/>
  <c r="M97" i="1"/>
  <c r="M46" i="1"/>
  <c r="M29" i="1"/>
  <c r="M88" i="1"/>
  <c r="M75" i="1"/>
  <c r="M32" i="1"/>
  <c r="M35" i="1"/>
  <c r="M91" i="1"/>
  <c r="M84" i="1"/>
  <c r="M76" i="1"/>
  <c r="M37" i="1"/>
  <c r="M92" i="1"/>
  <c r="M45" i="1"/>
  <c r="M106" i="1"/>
  <c r="M120" i="1"/>
  <c r="M23" i="1"/>
  <c r="M28" i="1"/>
  <c r="M27" i="1"/>
  <c r="M86" i="1"/>
  <c r="M30" i="1"/>
  <c r="M90" i="1"/>
  <c r="M74" i="1"/>
  <c r="M89" i="1"/>
  <c r="M26" i="1"/>
  <c r="M93" i="1"/>
  <c r="M78" i="1"/>
  <c r="M38" i="1"/>
  <c r="M85" i="1"/>
  <c r="M39" i="1"/>
  <c r="M42" i="1"/>
  <c r="M94" i="1"/>
  <c r="M41" i="1"/>
  <c r="M95" i="1"/>
  <c r="M73" i="1"/>
  <c r="M31" i="1"/>
  <c r="M22" i="1"/>
  <c r="M20" i="1"/>
  <c r="M18" i="1"/>
  <c r="M12" i="1"/>
  <c r="M13" i="1"/>
  <c r="M16" i="1"/>
  <c r="M11" i="1"/>
  <c r="M17" i="1"/>
  <c r="F19" i="4" l="1"/>
  <c r="D19" i="4"/>
  <c r="L71" i="1"/>
  <c r="M99" i="1"/>
  <c r="M63" i="1"/>
  <c r="M47" i="1"/>
  <c r="M117" i="1"/>
  <c r="M119" i="1"/>
  <c r="M105" i="1"/>
  <c r="M96" i="1"/>
  <c r="M72" i="1"/>
  <c r="M19" i="1"/>
  <c r="M87" i="1"/>
  <c r="M44" i="1"/>
  <c r="M77" i="1"/>
  <c r="M36" i="1"/>
  <c r="M15" i="1"/>
  <c r="L14" i="1"/>
  <c r="M25" i="1"/>
  <c r="L25" i="1"/>
  <c r="L10" i="1"/>
  <c r="A27" i="4"/>
  <c r="M71" i="1" l="1"/>
  <c r="M43" i="1"/>
  <c r="M14" i="1"/>
  <c r="M10" i="1"/>
  <c r="A16" i="4"/>
  <c r="B16" i="4"/>
  <c r="M122" i="1" l="1"/>
  <c r="B21" i="4"/>
  <c r="A21" i="4"/>
  <c r="A20" i="4"/>
  <c r="B18" i="4"/>
  <c r="A18" i="4"/>
  <c r="B17" i="4"/>
  <c r="A17" i="4"/>
  <c r="B15" i="4"/>
  <c r="A15" i="4"/>
  <c r="B14" i="4"/>
  <c r="A14" i="4"/>
  <c r="A13" i="4"/>
  <c r="B13" i="4"/>
  <c r="B12" i="4"/>
  <c r="A12" i="4"/>
  <c r="C13" i="4" l="1"/>
  <c r="D13" i="4" l="1"/>
  <c r="F13" i="4"/>
  <c r="C15" i="4"/>
  <c r="D15" i="4" l="1"/>
  <c r="F15" i="4"/>
  <c r="C21" i="4"/>
  <c r="C18" i="4"/>
  <c r="A6" i="4"/>
  <c r="A5" i="4"/>
  <c r="F18" i="4" l="1"/>
  <c r="D18" i="4"/>
  <c r="D21" i="4"/>
  <c r="F21" i="4"/>
  <c r="C20" i="4"/>
  <c r="D20" i="4" l="1"/>
  <c r="F20" i="4"/>
  <c r="C17" i="4"/>
  <c r="D17" i="4" l="1"/>
  <c r="F17" i="4"/>
  <c r="C16" i="4"/>
  <c r="C14" i="4"/>
  <c r="F14" i="4" l="1"/>
  <c r="D14" i="4"/>
  <c r="F16" i="4"/>
  <c r="D16" i="4"/>
  <c r="C12" i="4"/>
  <c r="D12" i="4" l="1"/>
  <c r="D22" i="4" s="1"/>
  <c r="F12" i="4"/>
  <c r="C23" i="4"/>
  <c r="E22" i="4" l="1"/>
  <c r="D23" i="4"/>
  <c r="E23" i="4" l="1"/>
  <c r="F22" i="4" l="1"/>
  <c r="G22" i="4" s="1"/>
  <c r="C22" i="4" l="1"/>
  <c r="G23" i="4"/>
  <c r="F23" i="4"/>
</calcChain>
</file>

<file path=xl/sharedStrings.xml><?xml version="1.0" encoding="utf-8"?>
<sst xmlns="http://schemas.openxmlformats.org/spreadsheetml/2006/main" count="366" uniqueCount="269">
  <si>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</si>
  <si>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</si>
  <si>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</si>
  <si>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</si>
  <si>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</si>
  <si>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</si>
  <si>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</si>
  <si>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</si>
  <si>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</si>
  <si>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</si>
  <si>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</si>
  <si>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</si>
  <si>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</si>
  <si>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</si>
  <si>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</si>
  <si>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1.2</t>
  </si>
  <si>
    <t>1.3</t>
  </si>
  <si>
    <t>2.1</t>
  </si>
  <si>
    <t>2.2</t>
  </si>
  <si>
    <t>3</t>
  </si>
  <si>
    <t>3.1</t>
  </si>
  <si>
    <t>3.2</t>
  </si>
  <si>
    <t>3.3</t>
  </si>
  <si>
    <t>4</t>
  </si>
  <si>
    <t>4.1</t>
  </si>
  <si>
    <t>5</t>
  </si>
  <si>
    <t>5.1</t>
  </si>
  <si>
    <t>6</t>
  </si>
  <si>
    <t>6.1</t>
  </si>
  <si>
    <t>6.2</t>
  </si>
  <si>
    <t xml:space="preserve"> </t>
  </si>
  <si>
    <t>BDI</t>
  </si>
  <si>
    <t>CRONOGRAMA FISICO FINANCEIRO</t>
  </si>
  <si>
    <t>SERVIÇOS</t>
  </si>
  <si>
    <t>% NO PERIODO</t>
  </si>
  <si>
    <t>TOTAL</t>
  </si>
  <si>
    <t>PLANILHA ORÇAMENTÁRIA</t>
  </si>
  <si>
    <t>PARCELA</t>
  </si>
  <si>
    <t>VALOR TOTAL COM BDI</t>
  </si>
  <si>
    <t>EQUIPAMENTO</t>
  </si>
  <si>
    <t>TOTAL EQUIPAMENTO</t>
  </si>
  <si>
    <t>SERVIÇOS PRELIMINARES</t>
  </si>
  <si>
    <t>7.1</t>
  </si>
  <si>
    <t>7.2</t>
  </si>
  <si>
    <t>8.1</t>
  </si>
  <si>
    <t>9.1</t>
  </si>
  <si>
    <t>ESQUADRIAS</t>
  </si>
  <si>
    <t>6.3</t>
  </si>
  <si>
    <t>6.4</t>
  </si>
  <si>
    <t>7</t>
  </si>
  <si>
    <t>m</t>
  </si>
  <si>
    <t>INSTALAÇÕES ELÉTRICAS</t>
  </si>
  <si>
    <t>BENEFÍCIOS E DESPESAS INDIRETAS</t>
  </si>
  <si>
    <t>DISCRIMINAÇÃO</t>
  </si>
  <si>
    <t>TAXA BDI (%)</t>
  </si>
  <si>
    <t>SG – seguros + garantias</t>
  </si>
  <si>
    <t>R – riscos</t>
  </si>
  <si>
    <t>DF – despesas financeiras</t>
  </si>
  <si>
    <t>L – lucro bruto</t>
  </si>
  <si>
    <t>I - tributos</t>
  </si>
  <si>
    <t>COFINS</t>
  </si>
  <si>
    <t>PIS</t>
  </si>
  <si>
    <t>Contribuição Previdenciária sobre Receita Bruta (CPRB)</t>
  </si>
  <si>
    <t>ISS (Conforme Legislação Municipal)</t>
  </si>
  <si>
    <t>Fórmula BDI</t>
  </si>
  <si>
    <t>AC – ADMINISTRAÇÃO CENTRAL</t>
  </si>
  <si>
    <t>2.1.1</t>
  </si>
  <si>
    <t>2.1.2</t>
  </si>
  <si>
    <t>2.1.3</t>
  </si>
  <si>
    <t>2.2.1</t>
  </si>
  <si>
    <t>2.2.2</t>
  </si>
  <si>
    <t>2.2.3</t>
  </si>
  <si>
    <t>2.2.4</t>
  </si>
  <si>
    <t>3.4</t>
  </si>
  <si>
    <t>3.5</t>
  </si>
  <si>
    <t>3.6</t>
  </si>
  <si>
    <t>3.7</t>
  </si>
  <si>
    <t>3.8</t>
  </si>
  <si>
    <t>3.9</t>
  </si>
  <si>
    <t>4.2</t>
  </si>
  <si>
    <t>4.3</t>
  </si>
  <si>
    <t>4.4</t>
  </si>
  <si>
    <t>4.5</t>
  </si>
  <si>
    <t>4.6</t>
  </si>
  <si>
    <t>5.1.1</t>
  </si>
  <si>
    <t>5.1.2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</si>
  <si>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</si>
  <si>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</si>
  <si>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</si>
  <si>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</si>
  <si>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</si>
  <si>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</si>
  <si>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</si>
  <si>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</si>
  <si>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6.1.1</t>
  </si>
  <si>
    <t>6.1.2</t>
  </si>
  <si>
    <t>6.1.3</t>
  </si>
  <si>
    <t>6.1.4</t>
  </si>
  <si>
    <t>6.2.1</t>
  </si>
  <si>
    <t>6.2.2</t>
  </si>
  <si>
    <t>6.2.3</t>
  </si>
  <si>
    <t>6.2.4</t>
  </si>
  <si>
    <t>6.2.5</t>
  </si>
  <si>
    <t>6.3.1</t>
  </si>
  <si>
    <t>6.3.2</t>
  </si>
  <si>
    <t>6.3.3</t>
  </si>
  <si>
    <t>6.3.4</t>
  </si>
  <si>
    <t>6.3.5</t>
  </si>
  <si>
    <t>6.3.6</t>
  </si>
  <si>
    <t>6.3.7</t>
  </si>
  <si>
    <t>6.3.8</t>
  </si>
  <si>
    <t>6.4.1</t>
  </si>
  <si>
    <t>6.4.2</t>
  </si>
  <si>
    <t>7.3</t>
  </si>
  <si>
    <t>7.4</t>
  </si>
  <si>
    <t>7.5</t>
  </si>
  <si>
    <t>7.6</t>
  </si>
  <si>
    <t>7.7</t>
  </si>
  <si>
    <t>7.8</t>
  </si>
  <si>
    <t>7.9</t>
  </si>
  <si>
    <t>PLACA DE OBRA EM CHAPA DE ACO GALVANIZADO</t>
  </si>
  <si>
    <t>ADMINISTRAÇÃO LOCAL - ENGENHEIRO CIVIL</t>
  </si>
  <si>
    <t>REMOCAO MANUAL DE ENTULHO</t>
  </si>
  <si>
    <t>m²</t>
  </si>
  <si>
    <t>h</t>
  </si>
  <si>
    <t>m³</t>
  </si>
  <si>
    <t>DEMOLIÇÕES</t>
  </si>
  <si>
    <t>INSTALAÇÕES</t>
  </si>
  <si>
    <t>ud</t>
  </si>
  <si>
    <t>REMOÇÃO DE QUADRO DE DISTRIBUIÇÃO OU CAIXA DE PASSAGEM</t>
  </si>
  <si>
    <t>REMOÇÃO DE DISJUNTOR AUTOMÁTICO UNIPOLAR ATÉ 50A</t>
  </si>
  <si>
    <t>REVESTIMENTO</t>
  </si>
  <si>
    <t>REMOÇÃO DE PINTURA EXISTENTE EM ALVENARIA E CONCRETO - LIXA</t>
  </si>
  <si>
    <t>REPARO DE PAREDES E FORRO COM MASSA ACRILICA - NIVELAMENTO</t>
  </si>
  <si>
    <t>PISO PODOTÁTIL, ALERTA E DIRECIONAL, ESP. 5MM, PADRÃO NBR 9050:2020. CONFORME MEMORIAL DESCRITIVO, ASSENTAMENTO COM COLA DE CONTATO, INCLUSIVE FORNECIMENTO E INSTALAÇÃO</t>
  </si>
  <si>
    <t>ABERTURA E FECHAMENTO MANUAL DE RASGO EM ALVENARIA,PARA PASSAGEM DE TUBOS E DUTOS,COM DIAMETRO DE 1/2" A 1"</t>
  </si>
  <si>
    <t>REVISAO FUNCIONAMENTO DE CAIXILHOS/ESQUADRIAS ALUMINIO</t>
  </si>
  <si>
    <t>PUXADOR TUBULAR TIPO H ALCA DUPLO INOX ESCOVADO 30CM - INCLUSO MATERIAL, FURO EM VIDRO E INSTALAÇÃO CONFORME PROJETO ARQUITETONICO E MEMORIAL DESCRITIVO</t>
  </si>
  <si>
    <t>INSTALAÇÕES HIDROSANITÁRIAS</t>
  </si>
  <si>
    <t>METAIS SANITÁRIOS</t>
  </si>
  <si>
    <t>COMPONENTES</t>
  </si>
  <si>
    <t>CONDUTORES</t>
  </si>
  <si>
    <t>QUADRO DE DISTRIBUIÇÃO</t>
  </si>
  <si>
    <t>DISPOSITIVO PROTETOR DE SURTO 220V OU 127V, 20 KA, TRIFASICO</t>
  </si>
  <si>
    <t>ILUMINAÇÃO</t>
  </si>
  <si>
    <t>MOBILIÁRIO</t>
  </si>
  <si>
    <t>SERVIÇOS COMPLEMENTARES</t>
  </si>
  <si>
    <t>LIMPEZA GERAL DA OBRA</t>
  </si>
  <si>
    <t>Projeto "AS BUILT" - COMO CONSTRUÍDO</t>
  </si>
  <si>
    <t>PROJETO ""AS BUILT"" ARQUITETURA</t>
  </si>
  <si>
    <t>2.2.5</t>
  </si>
  <si>
    <t>3.10</t>
  </si>
  <si>
    <t>5.2.8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</si>
  <si>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</si>
  <si>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</si>
  <si>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</si>
  <si>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</si>
  <si>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</si>
  <si>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</si>
  <si>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</si>
  <si>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</si>
  <si>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LUMINÁRIA PLACA LED QUADRADA – SOBREPOR- 18W (22,5 x 22,5 cm)</t>
  </si>
  <si>
    <t>LUMINÁRIA PLACA LED QUADRADA, COR BRANCA, BIVOLT – SOBREPOR- 48W (60x60 cm ou 62,5 x 62,5cm)</t>
  </si>
  <si>
    <t>PROJETO ""AS BUILT"" DE INSTALACOES</t>
  </si>
  <si>
    <t xml:space="preserve">Local: Inspetoria de Paranaguá CREA-PR </t>
  </si>
  <si>
    <t>Endereço: - Rua Júlia da Costa, n.º 70, sala 24, Paranaguá/PR.</t>
  </si>
  <si>
    <t>RETIRADA DE DIVISÓRIA DE DRYWALL</t>
  </si>
  <si>
    <t>RETIRADA/DEMOLIÇÃO DE PISO CERÂMICO COM REMOÇÃO ENSACADA</t>
  </si>
  <si>
    <t>ABERTURA E FECHAMENTO DE RASGOS EM PISOS/CONTRAPISOS</t>
  </si>
  <si>
    <t>CONTRAPISO DESEMPENADO COM ARGAMASSA, TRAÇO 1:3 (CIMENTO E AREIA), ESP. 20MM</t>
  </si>
  <si>
    <t>PISO CERAMICO 45X45CM - SIMILAR AO EXISTENTE</t>
  </si>
  <si>
    <t>VEDAÇÃO DE ESQUADRIAS METÁLICAS COM SILICONE PASTOSO</t>
  </si>
  <si>
    <t>CORTINA ROLÔ EM TELA SOLAR PROTEÇÃO SOLAR</t>
  </si>
  <si>
    <t>PAREDE DUPLA 10CM DRYWALL PAINEL GESSO ACARTONADO</t>
  </si>
  <si>
    <t>PELÍCULA ADESIVA APLICADA EM VIDROS, TIPO INSULFILM, PADRÃO CREA-PR, CONFORME PROJETO ARQUITETÔNICO E MEMORIAL DESCRITIVO</t>
  </si>
  <si>
    <t>INSTALAÇÕES SANITÁRIAS</t>
  </si>
  <si>
    <t>5.2.9</t>
  </si>
  <si>
    <t>5.2.10</t>
  </si>
  <si>
    <t>5.2.11</t>
  </si>
  <si>
    <t>5.2.12</t>
  </si>
  <si>
    <t>5.2.13</t>
  </si>
  <si>
    <t>5.2.14</t>
  </si>
  <si>
    <t>5.2.15</t>
  </si>
  <si>
    <t>CAIXA DE GORDURA SIMPLES COM TAMPA E CESTO, 250 X 250 X 75/100 MM - 12
LITROS (CONFORME MEMORIAL DESCRITIVO)</t>
  </si>
  <si>
    <t>JUNCAO 45 PVC ESGOTO SOLDAVEL 100 X 50MM</t>
  </si>
  <si>
    <t>BUCHA DE REDUCAO LONGA PVC PARA ESGOTO SECUNDARIO 50X40MM</t>
  </si>
  <si>
    <t>INSTALAÇÕES HIDRÁULICAS</t>
  </si>
  <si>
    <t>CONDULETE EM PVC, TIPO "X", SEM TAMPA, DE 3/4"</t>
  </si>
  <si>
    <t xml:space="preserve">TAMPA CEGA EM PVC PARA CONDULETE 4 X 2" </t>
  </si>
  <si>
    <t>TOMADA SIMPLES - 2P + T - 10A COM PLACA</t>
  </si>
  <si>
    <t>TOMADA SIMPLES - 2P + T - 20A COM PLACA</t>
  </si>
  <si>
    <t>6.2.6</t>
  </si>
  <si>
    <t>6.2.7</t>
  </si>
  <si>
    <t>6.2.8</t>
  </si>
  <si>
    <t>6.2.9</t>
  </si>
  <si>
    <t>CURVA 90 GRAUS, CURTA, DE PVC RIGIDO ROSCAVEL, DE 3/4", PARA ELETRODUTO</t>
  </si>
  <si>
    <t>ELETRODUTO DE PVC RIGIDO ROSCAVEL DE 3/4 ", SEM LUVA</t>
  </si>
  <si>
    <t>LUVA DE PRESSAO, EM PVC, DE 25 MM, PARA ELETRODUTO FLEXIVEL</t>
  </si>
  <si>
    <t>ELETRODUTO PVC FLEXIVEL CORRUGADO, COR AMARELA, DE 25 MM</t>
  </si>
  <si>
    <t>LUVA EM PVC RIGIDO ROSCAVEL, DE 3/4", PARA ELETRODUTO</t>
  </si>
  <si>
    <t>ABRACADEIRA EM ACO PARA AMARRACAO DE ELETRODUTOS, TIPO D, COM 3/4" E CUNHA DE FIXACAO</t>
  </si>
  <si>
    <t>DISJUNTOR TIPO DIN/IEC, BIPOLAR 40 ATE 50A</t>
  </si>
  <si>
    <t>BANCADA EM GRANITO CINZA ANDORINHA</t>
  </si>
  <si>
    <t>LIXEIRA SELETIVA INTERNA: MATERIAL AÇO INOX - DIMENSÕES (52 X 40 X 33)
CAPACIDADE 15L CADA - CONFORME PROJETO ARQUITETÔNICO E MEMORIAL
DESCRITIVO</t>
  </si>
  <si>
    <t>MESA DOBRÁVEL 60X41CM CANTO ARREDONDADO BRANCO - FORNECIMENTO E INSTALAÇÃO</t>
  </si>
  <si>
    <t>PRATELEIRA PARA ARMÁRIO, REVESTIDA EM 1 FACE EM LAMINADO MELAMÍNICO</t>
  </si>
  <si>
    <t>CADEIRA TRAMONTINA VANDA BRANCA EM POLIPROPILENO COM PERNAS EM
ALUMÍNIO</t>
  </si>
  <si>
    <t>RODAPE EM GRANITO CINZA ANDORINHA 10X2CM - SEGUINDO O PROJETO
ARQUITETÔNICO E MEMORIAL DESCRITIVO</t>
  </si>
  <si>
    <t>SUPORTE TIPO MAO FRANCESA DE ALTA RESISTENCIA,EM ACO,ABAS COM MEDIDAS EM TORNO DE (50X33)CM,COM CAPACIDADE DE PESO MAXIMO APROXIMADO DE 110KG.FORNECIMENTO E INSTALACAO</t>
  </si>
  <si>
    <t>ARMÁRIO SOB MEDIDA CONFORME DETALHAMENTO PROJETO ARQUITETÔNICO</t>
  </si>
  <si>
    <t>SINALIZAÇÃO DE EMERGÊNCIA</t>
  </si>
  <si>
    <t>PLACA FOTOLUMINESCENTE "SAÍDA" - 300 X 150 MM - CONFORME MEMORIAL
DESCRITIVO</t>
  </si>
  <si>
    <t>10.1</t>
  </si>
  <si>
    <t>10.2</t>
  </si>
  <si>
    <t>6.5</t>
  </si>
  <si>
    <t>6.5.1</t>
  </si>
  <si>
    <t>6.5.2</t>
  </si>
  <si>
    <t>6.5.3</t>
  </si>
  <si>
    <t>6.5.4</t>
  </si>
  <si>
    <t>6.5.5</t>
  </si>
  <si>
    <t>TAMPA PARA CONDULETE, EM PVC, PARA 2 MODULOS RJ</t>
  </si>
  <si>
    <t xml:space="preserve">CABO DE PAR TRANCADO UTP, 4 PARES, CATEGORIA 6 </t>
  </si>
  <si>
    <t>RACK SUSPENSO COM VENTILAÇÃO, BANDEJA FIXA E RÉGUA DE TOMADAS -
FORNECIMENTO E INSTALADO</t>
  </si>
  <si>
    <t>PATCH PAINEL - 24 PORTAS - INSTALADO</t>
  </si>
  <si>
    <t>RAZÃO SOCIAL</t>
  </si>
  <si>
    <t>CNPJ</t>
  </si>
  <si>
    <t>Nome completo</t>
  </si>
  <si>
    <t>Registro profissional</t>
  </si>
  <si>
    <t>Data</t>
  </si>
  <si>
    <t>REMOÇÃO DE LUMINÁRIAS, DE FORMA MANUAL, SEM REAPROVEITAMENTO.</t>
  </si>
  <si>
    <t>REMOÇÃO DE FORRO DE GESSO, DE FORMA MANUAL, SEM REAPROVEITAMENTO - LOCAIS PARA INSTALAÇÃO DAS LUMINÁRIAS E TUBULAÇÃO PARA INSTALAÇÃO DO BEBEDOURO</t>
  </si>
  <si>
    <t>APLICAÇÃO DE FUNDO SELADOR ACRÍLICO EM PAREDES, UMA DEMÃO.</t>
  </si>
  <si>
    <t>APLICAÇÃO DE FUNDO SELADOR ACRÍLICO EM TETO, UMA DEMÃO.</t>
  </si>
  <si>
    <t>APLICAÇÃO MANUAL DE PINTURA COM TINTA LÁTEX ACRÍLICA EM PAREDES, DUAS DEMÃOS. NAS CORES INDICADAS NO PROJETO ARQUITETÔNICO E MEMORIAL DESCRITIVO</t>
  </si>
  <si>
    <t>APLICAÇÃO MANUAL DE PINTURA COM TINTA LÁTEX ACRÍLICA EM TETO, DUAS DEMÃOS. NAS CORES INDICADAS NO PROJETO ARQUITETÔNICO E MEMORIAL DESCRITIVO</t>
  </si>
  <si>
    <t>FORRO EM PLACAS DE GESSO, PARA AMBIENTES COMERCIAIS.</t>
  </si>
  <si>
    <t>CUBA DE EMBUTIR DE AÇO INOXIDÁVEL MÉDIA, INCLUSO VÁLVULA TIPO AMERICANA EM METAL CROMADO E SIFÃO FLEXÍVEL EM PVC - FORNECIMENTO E INSTALAÇÃO.</t>
  </si>
  <si>
    <t>TORNEIRA CROMADA TUBO MÓVEL, DE PAREDE, 1/2 OU 3/4, PARA PIA DA COPA, PADRÃO ALTO - FORNECIMENTO E INSTALAÇÃO.</t>
  </si>
  <si>
    <t>SIFÃO DO TIPO GARRAFA/COPO EM PVC 1.1/4 X 1.1/2” - FORNECIMENTO E INSTALAÇÃO.</t>
  </si>
  <si>
    <t>VÁLVULA EM PLÁSTICO CROMADO TIPO AMERICANA 3.1/2” X 1.1/2” SEM ADAPTADOR PARA PIA - FORNECIMENTO E INSTALAÇÃO.</t>
  </si>
  <si>
    <t>BUCHA DE REDUÇÃO, PVC, SOLDÁVEL, DN 40MM X 32MM, INSTALADO EM RAMAL OU SUB-RAMAL DE ÁGUA - FORNECIMENTO E INSTALAÇÃO.</t>
  </si>
  <si>
    <t>CURVA LONGA 90 GRAUS, PVC, SERIE NORMAL, ESGOTO PREDIAL, DN 40 MM, JUNTA SOLDÁVEL, FORNECIDO E INSTALADO EM RAMAL DE DESCARGA OU RAMAL DE ESGOTO SANITÁRIO.</t>
  </si>
  <si>
    <t>JOELHO 45 GRAUS, PVC, SERIE NORMAL, ESGOTO PREDIAL, DN 100 MM, JUNTA
ELÁSTICA, FORNECIDO E INSTALADO EM RAMAL DE DESCARGA OU RAMAL DE
ESGOTO SANITÁRIO.</t>
  </si>
  <si>
    <t>JOELHO 45 GRAUS, PVC, SERIE NORMAL, ESGOTO PREDIAL, DN 40 MM, JUNTA
SOLDÁVEL, FORNECIDO E INSTALADO EM RAMAL DE DESCARGA OU RAMAL DE
ESGOTO SANITÁRIO.</t>
  </si>
  <si>
    <t>JOELHO 45 GRAUS, PVC, SERIE NORMAL, ESGOTO PREDIAL, DN 50 MM, JUNTA
ELÁSTICA, FORNECIDO E INSTALADO EM RAMAL DE DESCARGA OU RAMAL DE
ESGOTO SANITÁRIO.</t>
  </si>
  <si>
    <t>JOELHO 90 GRAUS, PVC, SERIE NORMAL, ESGOTO PREDIAL, DN 40 MM, JUNTA
SOLDÁVEL, FORNECIDO E INSTALADO EM RAMAL DE DESCARGA OU RAMAL DE
ESGOTO SANITÁRIO.</t>
  </si>
  <si>
    <t>JOELHO 90 GRAUS, PVC, SERIE NORMAL, ESGOTO PREDIAL, DN 50 MM, JUNTA
ELÁSTICA, FORNECIDO E INSTALADO EM RAMAL DE DESCARGA OU RAMAL DE
ESGOTO SANITÁRIO.</t>
  </si>
  <si>
    <t>TUBO PVC, SERIE NORMAL, ESGOTO PREDIAL, DN 100 MM, FORNECIDO E INSTALADO EM RAMAL DE DESCARGA OU RAMAL DE ESGOTO SANITÁRIO.</t>
  </si>
  <si>
    <t>TUBO PVC, SERIE NORMAL, ESGOTO PREDIAL, DN 40 MM, FORNECIDO E INSTALADO EM RAMAL DE DESCARGA OU RAMAL DE ESGOTO SANITÁRIO.</t>
  </si>
  <si>
    <t xml:space="preserve">TUBO PVC, SERIE NORMAL, ESGOTO PREDIAL, DN 50 MM, FORNECIDO E INSTALADO EM RAMAL DE DESCARGA OU RAMAL DE ESGOTO SANITÁRIO. </t>
  </si>
  <si>
    <t>REGISTRO DE GAVETA BRUTO, LATÃO, ROSCÁVEL, 3/4", COM ACABAMENTO E
CANOPLA CROMADOS - FORNECIMENTO E INSTALAÇÃO.</t>
  </si>
  <si>
    <t>ENGATE FLEXÍVEL EM INOX, 1/2 X 30CM - FORNECIMENTO E INSTALAÇÃO.</t>
  </si>
  <si>
    <t>JOELHO 90 GRAUS, PVC, SOLDÁVEL, DN 25MM, INSTALADO EM RAMAL DE
DISTRIBUIÇÃO DE ÁGUA - FORNECIMENTO E INSTALAÇÃO.</t>
  </si>
  <si>
    <t>TUBO, PVC, SOLDÁVEL, DN 25MM, INSTALADO EM RAMAL DE DISTRIBUIÇÃO DE ÁGUA - FORNECIMENTO E INSTALAÇÃO.</t>
  </si>
  <si>
    <t>TE, PVC, SOLDÁVEL, DN 25MM, INSTALADO EM RAMAL DE DISTRIBUIÇÃO DE ÁGUA - FORNECIMENTO E INSTALAÇÃO.</t>
  </si>
  <si>
    <t>JOELHO 90 GRAUS COM BUCHA DE LATÃO, PVC, SOLDÁVEL, DN 25MM, X 1/2”
INSTALADO EM RAMAL OU SUB-RAMAL DE ÁGUA - FORNECIMENTO E INSTALAÇÃO.</t>
  </si>
  <si>
    <t>JOELHO 90 GRAUS COM BUCHA DE LATÃO, PVC, SOLDÁVEL, DN 25 MM, X 3/4”
INSTALADO EM RESERVAÇÃO DE ÁGUA DE EDIFICAÇÃO QUE POSSUA RESERVATÓRIO DE FIBRA/FIBROCIMENTO FORNECIMENTO E INSTALAÇÃO.</t>
  </si>
  <si>
    <t>CABO DE COBRE FLEXÍVEL ISOLADO, 1,5 MM², ANTI-CHAMA 450/750 V, PARA
CIRCUITOS TERMINAIS - FORNECIMENTO E INSTALAÇÃO.</t>
  </si>
  <si>
    <t>CABO DE COBRE FLEXÍVEL ISOLADO, 4 MM², ANTI-CHAMA 450/750 V, PARA CIRCUITOS TERMINAIS - FORNECIMENTO E INSTALAÇÃO.</t>
  </si>
  <si>
    <t>CABO DE COBRE FLEXÍVEL ISOLADO, 2,5 MM², ANTI-CHAMA 450/750 V, PARA
CIRCUITOS TERMINAIS - FORNECIMENTO E INSTALAÇÃO.</t>
  </si>
  <si>
    <t>QUADRO DE DISTRIBUIÇÃO DE ENERGIA EM CHAPA DE AÇO GALVANIZADO, DE EMBUTIR, COM BARRAMENTO TRIFÁSICO, PARA 24 DISJUNTORES DIN 100A - FORNECIMENTO E INSTALAÇÃO.</t>
  </si>
  <si>
    <t>DISJUNTOR MONOPOLAR TIPO DIN, CORRENTE NOMINAL DE 20A - FORNECIMENTO E INSTALAÇÃO.</t>
  </si>
  <si>
    <t>DISJUNTOR MONOPOLAR TIPO DIN, CORRENTE NOMINAL DE 25A - FORNECIMENTO E INSTALAÇÃO.</t>
  </si>
  <si>
    <t>DISJUNTOR BIPOLAR TIPO DIN, CORRENTE NOMINAL DE 20A - FORNECIMENTO E INSTALAÇÃO.</t>
  </si>
  <si>
    <t>DISJUNTOR MONOPOLAR TIPO DIN, CORRENTE NOMINAL DE 16A - FORNECIMENTO E INSTALAÇÃO.</t>
  </si>
  <si>
    <t>DISJUNTOR TETRAPOLAR TIPO DR, CORRENTE NOMINAL DE 40A - FORNECIMENTO E INSTALAÇÃO.</t>
  </si>
  <si>
    <t>CONDULETE DE PVC, TIPO X, PARA ELETRODUTO DE PVC SOLDÁVEL DN 25 MM (3/4''), APARENTE - FORNECIMENTO E INSTALAÇÃO.</t>
  </si>
  <si>
    <t>SUPORTE MÃO FRANCESA EM AÇO, ABAS IGUAIS 30 CM, CAPACIDADE MINIMA 60 KG, BRANCO - FORNECIMENTO E INSTALAÇÃO.</t>
  </si>
  <si>
    <t>Versão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</si>
</sst>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"/>
    <numFmt numFmtId="166" formatCode="#,##0.00\ ;[Red]\(#,##0.00\)"/>
    <numFmt numFmtId="167" formatCode="#,##0.00\ ;[Red]#,##0.00"/>
    <numFmt numFmtId="168" formatCode="mm/yy"/>
    <numFmt numFmtId="169" formatCode="_-&quot;R$ &quot;* #,##0.00_-;&quot;-R$ &quot;* #,##0.00_-;_-&quot;R$ &quot;* \-??_-;_-@_-"/>
    <numFmt numFmtId="170" formatCode="_-* #,##0.00_-;\-* #,##0.00_-;_-* \-??_-;_-@_-"/>
    <numFmt numFmtId="171" formatCode="_(* #,##0.00_);_(* \(#,##0.00\);_(* \-??_);_(@_)"/>
    <numFmt numFmtId="172" formatCode="#,##0.00\ ;&quot; (&quot;#,##0.00\);&quot; -&quot;#\ ;@\ "/>
    <numFmt numFmtId="173" formatCode="#."/>
    <numFmt numFmtId="174" formatCode="&quot;N$&quot;#,##0_);\(&quot;N$&quot;#,##0\)"/>
    <numFmt numFmtId="175" formatCode="_-&quot;$&quot;* #,##0_-;\-&quot;$&quot;* #,##0_-;_-&quot;$&quot;* &quot;-&quot;_-;_-@_-"/>
    <numFmt numFmtId="176" formatCode="_-&quot;$&quot;* #,##0.00_-;\-&quot;$&quot;* #,##0.00_-;_-&quot;$&quot;* &quot;-&quot;??_-;_-@_-"/>
    <numFmt numFmtId="177" formatCode="_([$€-2]* #,##0.00_);_([$€-2]* \(#,##0.00\);_([$€-2]* &quot;-&quot;??_)"/>
    <numFmt numFmtId="178" formatCode="_ * #,##0_ ;_ * \-#,##0_ ;_ * &quot;-&quot;_ ;_ @_ "/>
    <numFmt numFmtId="179" formatCode="_ * #,##0.00_ ;_ * \-#,##0.00_ ;_ * &quot;-&quot;??_ ;_ @_ "/>
    <numFmt numFmtId="180" formatCode="#,##0.00;[Red]\-#,##0.00;"/>
    <numFmt numFmtId="181" formatCode="_ &quot;S/&quot;* #,##0_ ;_ &quot;S/&quot;* \-#,##0_ ;_ &quot;S/&quot;* &quot;-&quot;_ ;_ @_ "/>
    <numFmt numFmtId="182" formatCode="_ &quot;S/&quot;* #,##0.00_ ;_ &quot;S/&quot;* \-#,##0.00_ ;_ &quot;S/&quot;* &quot;-&quot;??_ ;_ @_ "/>
    <numFmt numFmtId="183" formatCode="0.0000000"/>
    <numFmt numFmtId="184" formatCode="_-[$R$-416]\ * #,##0.00_-;\-[$R$-416]\ * #,##0.00_-;_-[$R$-416]\ * &quot;-&quot;??_-;_-@_-"/>
    <numFmt numFmtId="185" formatCode="#,##0.00&quot; &quot;;&quot; (&quot;#,##0.00&quot;)&quot;;&quot; -&quot;#&quot; &quot;;@&quot; &quot;"/>
    <numFmt numFmtId="186" formatCode="#,##0.00&quot; &quot;;&quot;-&quot;#,##0.00&quot; &quot;;&quot; -&quot;#&quot; &quot;;@&quot; &quot;"/>
    <numFmt numFmtId="187" formatCode="[$R$-416]&quot; &quot;#,##0.00;[Red]&quot;-&quot;[$R$-416]&quot; &quot;#,##0.00"/>
    <numFmt numFmtId="188" formatCode="00"/>
    <numFmt numFmtId="189" formatCode="#,##0.00_);[Red]\-#,##0.00;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3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3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2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18" fillId="0" borderId="7" applyNumberFormat="0" applyFill="0" applyAlignment="0" applyProtection="0"/>
    <xf numFmtId="0" fontId="33" fillId="0" borderId="6" applyNumberFormat="0" applyFill="0" applyAlignment="0" applyProtection="0"/>
    <xf numFmtId="173" fontId="34" fillId="0" borderId="0">
      <protection locked="0"/>
    </xf>
    <xf numFmtId="38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73" fontId="34" fillId="0" borderId="0">
      <protection locked="0"/>
    </xf>
    <xf numFmtId="0" fontId="37" fillId="0" borderId="0"/>
    <xf numFmtId="0" fontId="38" fillId="0" borderId="0"/>
    <xf numFmtId="0" fontId="37" fillId="0" borderId="0"/>
    <xf numFmtId="0" fontId="38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3" fontId="34" fillId="0" borderId="0">
      <protection locked="0"/>
    </xf>
    <xf numFmtId="174" fontId="4" fillId="0" borderId="0">
      <alignment horizontal="center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3" fontId="34" fillId="0" borderId="0">
      <protection locked="0"/>
    </xf>
    <xf numFmtId="173" fontId="34" fillId="0" borderId="0">
      <protection locked="0"/>
    </xf>
    <xf numFmtId="0" fontId="39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1" fillId="0" borderId="0"/>
    <xf numFmtId="0" fontId="51" fillId="0" borderId="0"/>
    <xf numFmtId="177" fontId="4" fillId="0" borderId="0" applyFont="0" applyFill="0" applyBorder="0" applyAlignment="0" applyProtection="0"/>
    <xf numFmtId="171" fontId="2" fillId="0" borderId="0"/>
    <xf numFmtId="171" fontId="4" fillId="0" borderId="0"/>
    <xf numFmtId="171" fontId="2" fillId="0" borderId="0"/>
    <xf numFmtId="171" fontId="4" fillId="0" borderId="0"/>
    <xf numFmtId="171" fontId="4" fillId="0" borderId="0"/>
    <xf numFmtId="171" fontId="4" fillId="0" borderId="0"/>
    <xf numFmtId="185" fontId="53" fillId="0" borderId="0" applyBorder="0" applyProtection="0"/>
    <xf numFmtId="185" fontId="53" fillId="0" borderId="0" applyBorder="0" applyProtection="0"/>
    <xf numFmtId="0" fontId="2" fillId="0" borderId="0"/>
    <xf numFmtId="0" fontId="53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4" fillId="0" borderId="0" applyNumberFormat="0" applyBorder="0" applyProtection="0"/>
    <xf numFmtId="0" fontId="2" fillId="0" borderId="0"/>
    <xf numFmtId="186" fontId="54" fillId="0" borderId="0" applyBorder="0" applyProtection="0"/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173" fontId="34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2" fillId="0" borderId="0">
      <alignment horizontal="left"/>
    </xf>
    <xf numFmtId="0" fontId="55" fillId="0" borderId="0" applyNumberFormat="0" applyBorder="0" applyProtection="0">
      <alignment horizontal="center"/>
    </xf>
    <xf numFmtId="173" fontId="43" fillId="0" borderId="0">
      <protection locked="0"/>
    </xf>
    <xf numFmtId="173" fontId="43" fillId="0" borderId="0">
      <protection locked="0"/>
    </xf>
    <xf numFmtId="0" fontId="55" fillId="0" borderId="0" applyNumberFormat="0" applyBorder="0" applyProtection="0">
      <alignment horizontal="center" textRotation="90"/>
    </xf>
    <xf numFmtId="0" fontId="56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4" fillId="0" borderId="1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169" fontId="4" fillId="0" borderId="0"/>
    <xf numFmtId="44" fontId="4" fillId="0" borderId="0" applyFill="0" applyBorder="0" applyAlignment="0" applyProtection="0"/>
    <xf numFmtId="44" fontId="2" fillId="0" borderId="0" applyFont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40" fontId="2" fillId="0" borderId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44" fontId="4" fillId="0" borderId="0" applyFill="0" applyBorder="0" applyAlignment="0" applyProtection="0"/>
    <xf numFmtId="169" fontId="4" fillId="0" borderId="0"/>
    <xf numFmtId="44" fontId="4" fillId="0" borderId="0" applyFill="0" applyBorder="0" applyAlignment="0" applyProtection="0"/>
    <xf numFmtId="169" fontId="2" fillId="0" borderId="0"/>
    <xf numFmtId="169" fontId="4" fillId="0" borderId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" fillId="0" borderId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9" fillId="0" borderId="0">
      <protection locked="0"/>
    </xf>
    <xf numFmtId="0" fontId="14" fillId="21" borderId="0" applyNumberFormat="0" applyBorder="0" applyAlignment="0" applyProtection="0"/>
    <xf numFmtId="0" fontId="45" fillId="49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37" fontId="46" fillId="0" borderId="0"/>
    <xf numFmtId="183" fontId="4" fillId="0" borderId="0"/>
    <xf numFmtId="0" fontId="25" fillId="0" borderId="0"/>
    <xf numFmtId="0" fontId="25" fillId="0" borderId="0"/>
    <xf numFmtId="0" fontId="25" fillId="0" borderId="0"/>
    <xf numFmtId="0" fontId="57" fillId="0" borderId="0"/>
    <xf numFmtId="0" fontId="2" fillId="0" borderId="0"/>
    <xf numFmtId="0" fontId="57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8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25" fillId="0" borderId="0"/>
    <xf numFmtId="0" fontId="25" fillId="0" borderId="0"/>
    <xf numFmtId="0" fontId="57" fillId="0" borderId="0"/>
    <xf numFmtId="0" fontId="4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3" fontId="34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9" fillId="0" borderId="0">
      <protection locked="0"/>
    </xf>
    <xf numFmtId="0" fontId="59" fillId="0" borderId="0" applyNumberFormat="0" applyBorder="0" applyProtection="0"/>
    <xf numFmtId="187" fontId="59" fillId="0" borderId="0" applyBorder="0" applyProtection="0"/>
    <xf numFmtId="38" fontId="49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3" fontId="50" fillId="0" borderId="0">
      <protection locked="0"/>
    </xf>
    <xf numFmtId="170" fontId="4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43" fontId="2" fillId="0" borderId="0" applyFont="0" applyFill="0" applyBorder="0" applyAlignment="0" applyProtection="0"/>
    <xf numFmtId="165" fontId="4" fillId="0" borderId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/>
    <xf numFmtId="165" fontId="4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ill="0" applyBorder="0" applyAlignment="0" applyProtection="0"/>
    <xf numFmtId="185" fontId="53" fillId="0" borderId="0" applyBorder="0" applyProtection="0"/>
    <xf numFmtId="165" fontId="4" fillId="0" borderId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0" fontId="44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9" fillId="0" borderId="1" applyNumberFormat="0" applyFill="0" applyAlignment="0" applyProtection="0"/>
    <xf numFmtId="0" fontId="10" fillId="0" borderId="15" applyNumberFormat="0" applyFill="0" applyAlignment="0" applyProtection="0"/>
    <xf numFmtId="0" fontId="30" fillId="0" borderId="2" applyNumberFormat="0" applyFill="0" applyAlignment="0" applyProtection="0"/>
    <xf numFmtId="0" fontId="11" fillId="0" borderId="16" applyNumberFormat="0" applyFill="0" applyAlignment="0" applyProtection="0"/>
    <xf numFmtId="0" fontId="3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170" fontId="2" fillId="0" borderId="0"/>
    <xf numFmtId="170" fontId="2" fillId="0" borderId="0"/>
    <xf numFmtId="171" fontId="2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ill="0" applyBorder="0" applyAlignment="0" applyProtection="0"/>
    <xf numFmtId="172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43" fontId="25" fillId="0" borderId="0" applyFont="0" applyFill="0" applyBorder="0" applyAlignment="0" applyProtection="0"/>
    <xf numFmtId="170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4" fillId="0" borderId="0"/>
    <xf numFmtId="172" fontId="4" fillId="0" borderId="0" applyFill="0" applyBorder="0" applyAlignment="0" applyProtection="0"/>
    <xf numFmtId="43" fontId="2" fillId="0" borderId="0" applyFont="0" applyFill="0" applyBorder="0" applyAlignment="0" applyProtection="0"/>
    <xf numFmtId="17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67" fillId="0" borderId="0"/>
  </cellStyleXfs>
  <cellXfs count="204">
    <xf numFmtId="0" fontId="0" fillId="0" borderId="0" xfId="0"/>
    <xf numFmtId="1" fontId="5" fillId="48" borderId="0" xfId="685" applyNumberFormat="1" applyFont="1" applyFill="1" applyBorder="1" applyAlignment="1" applyProtection="1">
      <alignment horizontal="center" vertical="center"/>
    </xf>
    <xf numFmtId="1" fontId="5" fillId="55" borderId="0" xfId="685" applyNumberFormat="1" applyFont="1" applyFill="1" applyBorder="1" applyAlignment="1" applyProtection="1">
      <alignment horizontal="center" vertical="center"/>
    </xf>
    <xf numFmtId="4" fontId="5" fillId="58" borderId="20" xfId="770" applyNumberFormat="1" applyFont="1" applyFill="1" applyBorder="1" applyAlignment="1" applyProtection="1">
      <alignment vertical="center"/>
      <protection locked="0"/>
    </xf>
    <xf numFmtId="4" fontId="5" fillId="59" borderId="33" xfId="770" applyNumberFormat="1" applyFont="1" applyFill="1" applyBorder="1" applyAlignment="1" applyProtection="1">
      <alignment vertical="center"/>
      <protection locked="0"/>
    </xf>
    <xf numFmtId="4" fontId="5" fillId="59" borderId="37" xfId="770" applyNumberFormat="1" applyFont="1" applyFill="1" applyBorder="1" applyAlignment="1" applyProtection="1">
      <alignment vertical="center"/>
      <protection locked="0"/>
    </xf>
    <xf numFmtId="4" fontId="5" fillId="58" borderId="37" xfId="770" applyNumberFormat="1" applyFont="1" applyFill="1" applyBorder="1" applyAlignment="1" applyProtection="1">
      <alignment vertical="center"/>
      <protection locked="0"/>
    </xf>
    <xf numFmtId="4" fontId="5" fillId="59" borderId="19" xfId="770" applyNumberFormat="1" applyFont="1" applyFill="1" applyBorder="1" applyAlignment="1" applyProtection="1">
      <alignment vertical="center"/>
      <protection locked="0"/>
    </xf>
    <xf numFmtId="4" fontId="5" fillId="59" borderId="20" xfId="770" applyNumberFormat="1" applyFont="1" applyFill="1" applyBorder="1" applyAlignment="1" applyProtection="1">
      <alignment vertical="center"/>
      <protection locked="0"/>
    </xf>
    <xf numFmtId="10" fontId="5" fillId="58" borderId="9" xfId="772" applyNumberFormat="1" applyFont="1" applyFill="1" applyBorder="1" applyAlignment="1" applyProtection="1">
      <alignment horizontal="center" vertical="center" wrapText="1"/>
      <protection locked="0"/>
    </xf>
    <xf numFmtId="10" fontId="5" fillId="58" borderId="54" xfId="772" applyNumberFormat="1" applyFont="1" applyFill="1" applyBorder="1" applyAlignment="1" applyProtection="1">
      <alignment horizontal="center" vertical="center" wrapText="1"/>
      <protection locked="0"/>
    </xf>
    <xf numFmtId="10" fontId="5" fillId="58" borderId="55" xfId="772" applyNumberFormat="1" applyFont="1" applyFill="1" applyBorder="1" applyAlignment="1" applyProtection="1">
      <alignment horizontal="center" vertical="center" wrapText="1"/>
      <protection locked="0"/>
    </xf>
    <xf numFmtId="10" fontId="5" fillId="58" borderId="35" xfId="772" applyNumberFormat="1" applyFont="1" applyFill="1" applyBorder="1" applyAlignment="1" applyProtection="1">
      <alignment horizontal="center" vertical="center" wrapText="1"/>
      <protection locked="0"/>
    </xf>
    <xf numFmtId="10" fontId="5" fillId="58" borderId="39" xfId="772" applyNumberFormat="1" applyFont="1" applyFill="1" applyBorder="1" applyAlignment="1" applyProtection="1">
      <alignment horizontal="center" vertical="center" wrapText="1"/>
      <protection locked="0"/>
    </xf>
    <xf numFmtId="0" fontId="65" fillId="55" borderId="0" xfId="0" applyFont="1" applyFill="1" applyAlignment="1" applyProtection="1"/>
    <xf numFmtId="0" fontId="0" fillId="55" borderId="0" xfId="0" applyFill="1" applyProtection="1"/>
    <xf numFmtId="0" fontId="0" fillId="0" borderId="0" xfId="0" applyProtection="1"/>
    <xf numFmtId="2" fontId="71" fillId="0" borderId="0" xfId="0" applyNumberFormat="1" applyFont="1" applyAlignment="1" applyProtection="1">
      <alignment horizontal="right"/>
    </xf>
    <xf numFmtId="0" fontId="63" fillId="60" borderId="9" xfId="0" applyFont="1" applyFill="1" applyBorder="1" applyAlignment="1" applyProtection="1">
      <alignment horizontal="center" vertical="center" wrapText="1"/>
    </xf>
    <xf numFmtId="0" fontId="63" fillId="60" borderId="9" xfId="0" applyFont="1" applyFill="1" applyBorder="1" applyAlignment="1" applyProtection="1">
      <alignment horizontal="justify" vertical="center" wrapText="1"/>
    </xf>
    <xf numFmtId="0" fontId="63" fillId="0" borderId="9" xfId="0" applyFont="1" applyBorder="1" applyAlignment="1" applyProtection="1">
      <alignment horizontal="center" vertical="center" wrapText="1"/>
    </xf>
    <xf numFmtId="0" fontId="63" fillId="0" borderId="9" xfId="0" applyFont="1" applyBorder="1" applyAlignment="1" applyProtection="1">
      <alignment horizontal="justify" vertical="center" wrapText="1"/>
    </xf>
    <xf numFmtId="0" fontId="63" fillId="56" borderId="9" xfId="0" applyFont="1" applyFill="1" applyBorder="1" applyAlignment="1" applyProtection="1">
      <alignment horizontal="center" vertical="center" wrapText="1"/>
    </xf>
    <xf numFmtId="0" fontId="63" fillId="56" borderId="9" xfId="0" applyFont="1" applyFill="1" applyBorder="1" applyAlignment="1" applyProtection="1">
      <alignment horizontal="justify" vertical="center" wrapText="1"/>
    </xf>
    <xf numFmtId="0" fontId="63" fillId="0" borderId="9" xfId="0" applyFont="1" applyBorder="1" applyAlignment="1" applyProtection="1">
      <alignment vertical="center" wrapText="1"/>
    </xf>
    <xf numFmtId="0" fontId="0" fillId="56" borderId="0" xfId="0" applyFill="1" applyProtection="1"/>
    <xf numFmtId="0" fontId="62" fillId="52" borderId="0" xfId="0" applyFont="1" applyFill="1" applyBorder="1" applyAlignment="1" applyProtection="1">
      <alignment horizontal="center" vertical="center" wrapText="1"/>
    </xf>
    <xf numFmtId="188" fontId="5" fillId="48" borderId="0" xfId="772" quotePrefix="1" applyNumberFormat="1" applyFont="1" applyFill="1" applyBorder="1" applyAlignment="1" applyProtection="1">
      <alignment horizontal="center" vertical="top"/>
    </xf>
    <xf numFmtId="0" fontId="7" fillId="48" borderId="0" xfId="772" applyFont="1" applyFill="1" applyBorder="1" applyAlignment="1" applyProtection="1">
      <alignment vertical="center"/>
    </xf>
    <xf numFmtId="0" fontId="7" fillId="48" borderId="0" xfId="772" applyFont="1" applyFill="1" applyBorder="1" applyAlignment="1" applyProtection="1">
      <alignment horizontal="center" vertical="center"/>
    </xf>
    <xf numFmtId="10" fontId="5" fillId="48" borderId="0" xfId="772" applyNumberFormat="1" applyFont="1" applyFill="1" applyBorder="1" applyAlignment="1" applyProtection="1">
      <alignment horizontal="center" vertical="center"/>
    </xf>
    <xf numFmtId="0" fontId="5" fillId="48" borderId="0" xfId="772" applyFont="1" applyFill="1" applyBorder="1" applyAlignment="1" applyProtection="1">
      <alignment horizontal="right" vertical="center"/>
    </xf>
    <xf numFmtId="2" fontId="3" fillId="48" borderId="0" xfId="772" applyNumberFormat="1" applyFont="1" applyFill="1" applyBorder="1" applyAlignment="1" applyProtection="1">
      <alignment horizontal="right" vertical="justify"/>
    </xf>
    <xf numFmtId="188" fontId="5" fillId="56" borderId="25" xfId="772" quotePrefix="1" applyNumberFormat="1" applyFont="1" applyFill="1" applyBorder="1" applyAlignment="1" applyProtection="1">
      <alignment horizontal="center" vertical="top"/>
    </xf>
    <xf numFmtId="188" fontId="7" fillId="56" borderId="24" xfId="772" applyNumberFormat="1" applyFont="1" applyFill="1" applyBorder="1" applyAlignment="1" applyProtection="1">
      <alignment horizontal="center" vertical="center"/>
    </xf>
    <xf numFmtId="188" fontId="7" fillId="56" borderId="29" xfId="772" applyNumberFormat="1" applyFont="1" applyFill="1" applyBorder="1" applyAlignment="1" applyProtection="1">
      <alignment horizontal="center" vertical="center"/>
    </xf>
    <xf numFmtId="1" fontId="5" fillId="56" borderId="31" xfId="772" applyNumberFormat="1" applyFont="1" applyFill="1" applyBorder="1" applyAlignment="1" applyProtection="1">
      <alignment horizontal="center" vertical="center" wrapText="1"/>
    </xf>
    <xf numFmtId="0" fontId="5" fillId="56" borderId="31" xfId="772" applyFont="1" applyFill="1" applyBorder="1" applyAlignment="1" applyProtection="1">
      <alignment horizontal="left" vertical="center" wrapText="1"/>
    </xf>
    <xf numFmtId="4" fontId="5" fillId="56" borderId="53" xfId="772" applyNumberFormat="1" applyFont="1" applyFill="1" applyBorder="1" applyAlignment="1" applyProtection="1">
      <alignment horizontal="right" vertical="center" wrapText="1"/>
    </xf>
    <xf numFmtId="189" fontId="5" fillId="56" borderId="32" xfId="772" applyNumberFormat="1" applyFont="1" applyFill="1" applyBorder="1" applyAlignment="1" applyProtection="1">
      <alignment horizontal="right" vertical="center" wrapText="1"/>
    </xf>
    <xf numFmtId="17" fontId="5" fillId="56" borderId="31" xfId="772" applyNumberFormat="1" applyFont="1" applyFill="1" applyBorder="1" applyAlignment="1" applyProtection="1">
      <alignment horizontal="left" vertical="center" wrapText="1"/>
    </xf>
    <xf numFmtId="189" fontId="5" fillId="56" borderId="31" xfId="772" applyNumberFormat="1" applyFont="1" applyFill="1" applyBorder="1" applyAlignment="1" applyProtection="1">
      <alignment horizontal="right" vertical="center" wrapText="1"/>
    </xf>
    <xf numFmtId="17" fontId="5" fillId="56" borderId="31" xfId="772" applyNumberFormat="1" applyFont="1" applyFill="1" applyBorder="1" applyAlignment="1" applyProtection="1">
      <alignment horizontal="left" wrapText="1"/>
    </xf>
    <xf numFmtId="189" fontId="5" fillId="56" borderId="57" xfId="772" applyNumberFormat="1" applyFont="1" applyFill="1" applyBorder="1" applyAlignment="1" applyProtection="1">
      <alignment horizontal="right" vertical="center" wrapText="1"/>
    </xf>
    <xf numFmtId="10" fontId="7" fillId="56" borderId="32" xfId="772" applyNumberFormat="1" applyFont="1" applyFill="1" applyBorder="1" applyAlignment="1" applyProtection="1">
      <alignment horizontal="center"/>
    </xf>
    <xf numFmtId="189" fontId="5" fillId="56" borderId="56" xfId="772" applyNumberFormat="1" applyFont="1" applyFill="1" applyBorder="1" applyAlignment="1" applyProtection="1">
      <alignment horizontal="right"/>
    </xf>
    <xf numFmtId="10" fontId="5" fillId="56" borderId="32" xfId="772" applyNumberFormat="1" applyFont="1" applyFill="1" applyBorder="1" applyAlignment="1" applyProtection="1">
      <alignment horizontal="center"/>
    </xf>
    <xf numFmtId="4" fontId="7" fillId="56" borderId="31" xfId="772" applyNumberFormat="1" applyFont="1" applyFill="1" applyBorder="1" applyAlignment="1" applyProtection="1">
      <alignment horizontal="right"/>
    </xf>
    <xf numFmtId="189" fontId="7" fillId="56" borderId="31" xfId="772" applyNumberFormat="1" applyFont="1" applyFill="1" applyBorder="1" applyAlignment="1" applyProtection="1">
      <alignment horizontal="right"/>
    </xf>
    <xf numFmtId="10" fontId="7" fillId="56" borderId="31" xfId="772" applyNumberFormat="1" applyFont="1" applyFill="1" applyBorder="1" applyAlignment="1" applyProtection="1">
      <alignment horizontal="center"/>
    </xf>
    <xf numFmtId="0" fontId="63" fillId="56" borderId="0" xfId="0" applyFont="1" applyFill="1" applyProtection="1"/>
    <xf numFmtId="0" fontId="63" fillId="56" borderId="0" xfId="0" applyFont="1" applyFill="1" applyBorder="1" applyProtection="1"/>
    <xf numFmtId="0" fontId="63" fillId="55" borderId="0" xfId="0" applyFont="1" applyFill="1" applyBorder="1" applyProtection="1"/>
    <xf numFmtId="0" fontId="0" fillId="55" borderId="0" xfId="0" applyFill="1" applyBorder="1" applyProtection="1"/>
    <xf numFmtId="0" fontId="60" fillId="57" borderId="0" xfId="770" applyFont="1" applyFill="1" applyAlignment="1" applyProtection="1">
      <alignment horizontal="left" vertical="center"/>
    </xf>
    <xf numFmtId="168" fontId="7" fillId="57" borderId="0" xfId="770" applyNumberFormat="1" applyFont="1" applyFill="1" applyAlignment="1" applyProtection="1">
      <alignment horizontal="left" vertical="center" wrapText="1"/>
    </xf>
    <xf numFmtId="167" fontId="7" fillId="57" borderId="0" xfId="770" applyNumberFormat="1" applyFont="1" applyFill="1" applyAlignment="1" applyProtection="1">
      <alignment horizontal="left" vertical="center"/>
    </xf>
    <xf numFmtId="2" fontId="7" fillId="57" borderId="0" xfId="770" applyNumberFormat="1" applyFont="1" applyFill="1" applyAlignment="1" applyProtection="1">
      <alignment vertical="center"/>
    </xf>
    <xf numFmtId="167" fontId="7" fillId="57" borderId="22" xfId="770" applyNumberFormat="1" applyFont="1" applyFill="1" applyBorder="1" applyAlignment="1" applyProtection="1">
      <alignment horizontal="center" vertical="center"/>
    </xf>
    <xf numFmtId="10" fontId="7" fillId="57" borderId="23" xfId="771" applyNumberFormat="1" applyFont="1" applyFill="1" applyBorder="1" applyAlignment="1" applyProtection="1">
      <alignment horizontal="center" vertical="center"/>
    </xf>
    <xf numFmtId="1" fontId="7" fillId="57" borderId="0" xfId="770" applyNumberFormat="1" applyFont="1" applyFill="1" applyAlignment="1" applyProtection="1">
      <alignment vertical="center"/>
    </xf>
    <xf numFmtId="167" fontId="7" fillId="57" borderId="0" xfId="770" applyNumberFormat="1" applyFont="1" applyFill="1" applyAlignment="1" applyProtection="1">
      <alignment horizontal="center" vertical="center"/>
    </xf>
    <xf numFmtId="0" fontId="28" fillId="0" borderId="0" xfId="770" applyFont="1" applyProtection="1"/>
    <xf numFmtId="0" fontId="5" fillId="52" borderId="0" xfId="770" applyFont="1" applyFill="1" applyAlignment="1" applyProtection="1">
      <alignment horizontal="justify" vertical="center" wrapText="1"/>
    </xf>
    <xf numFmtId="0" fontId="5" fillId="52" borderId="0" xfId="770" applyFont="1" applyFill="1" applyAlignment="1" applyProtection="1">
      <alignment horizontal="center" vertical="center"/>
    </xf>
    <xf numFmtId="2" fontId="5" fillId="52" borderId="0" xfId="770" applyNumberFormat="1" applyFont="1" applyFill="1" applyAlignment="1" applyProtection="1">
      <alignment horizontal="center" vertical="center"/>
    </xf>
    <xf numFmtId="2" fontId="5" fillId="52" borderId="0" xfId="770" applyNumberFormat="1" applyFont="1" applyFill="1" applyAlignment="1" applyProtection="1">
      <alignment horizontal="right" vertical="center"/>
    </xf>
    <xf numFmtId="2" fontId="3" fillId="52" borderId="0" xfId="770" applyNumberFormat="1" applyFont="1" applyFill="1" applyAlignment="1" applyProtection="1">
      <alignment horizontal="right" vertical="center"/>
    </xf>
    <xf numFmtId="2" fontId="7" fillId="52" borderId="21" xfId="770" applyNumberFormat="1" applyFont="1" applyFill="1" applyBorder="1" applyAlignment="1" applyProtection="1">
      <alignment horizontal="center" vertical="center" wrapText="1"/>
    </xf>
    <xf numFmtId="0" fontId="0" fillId="55" borderId="24" xfId="0" applyFill="1" applyBorder="1" applyProtection="1"/>
    <xf numFmtId="49" fontId="7" fillId="53" borderId="9" xfId="770" applyNumberFormat="1" applyFont="1" applyFill="1" applyBorder="1" applyAlignment="1" applyProtection="1">
      <alignment horizontal="center" vertical="center"/>
    </xf>
    <xf numFmtId="166" fontId="7" fillId="53" borderId="9" xfId="770" applyNumberFormat="1" applyFont="1" applyFill="1" applyBorder="1" applyAlignment="1" applyProtection="1">
      <alignment horizontal="left" vertical="justify" wrapText="1"/>
    </xf>
    <xf numFmtId="4" fontId="7" fillId="53" borderId="9" xfId="770" applyNumberFormat="1" applyFont="1" applyFill="1" applyBorder="1" applyAlignment="1" applyProtection="1">
      <alignment horizontal="right" vertical="center"/>
    </xf>
    <xf numFmtId="0" fontId="5" fillId="56" borderId="37" xfId="684" applyNumberFormat="1" applyFont="1" applyFill="1" applyBorder="1" applyAlignment="1" applyProtection="1">
      <alignment horizontal="center" vertical="center"/>
    </xf>
    <xf numFmtId="166" fontId="5" fillId="56" borderId="37" xfId="770" applyNumberFormat="1" applyFont="1" applyFill="1" applyBorder="1" applyAlignment="1" applyProtection="1">
      <alignment horizontal="left" vertical="center" wrapText="1"/>
    </xf>
    <xf numFmtId="166" fontId="5" fillId="56" borderId="37" xfId="770" applyNumberFormat="1" applyFont="1" applyFill="1" applyBorder="1" applyAlignment="1" applyProtection="1">
      <alignment horizontal="center" vertical="center"/>
    </xf>
    <xf numFmtId="4" fontId="5" fillId="56" borderId="37" xfId="770" applyNumberFormat="1" applyFont="1" applyFill="1" applyBorder="1" applyAlignment="1" applyProtection="1">
      <alignment horizontal="center" vertical="center"/>
    </xf>
    <xf numFmtId="4" fontId="5" fillId="0" borderId="20" xfId="770" applyNumberFormat="1" applyFont="1" applyBorder="1" applyAlignment="1" applyProtection="1">
      <alignment horizontal="right" vertical="center"/>
    </xf>
    <xf numFmtId="4" fontId="5" fillId="0" borderId="37" xfId="770" applyNumberFormat="1" applyFont="1" applyBorder="1" applyAlignment="1" applyProtection="1">
      <alignment vertical="center"/>
    </xf>
    <xf numFmtId="4" fontId="5" fillId="0" borderId="37" xfId="770" applyNumberFormat="1" applyFont="1" applyBorder="1" applyAlignment="1" applyProtection="1">
      <alignment horizontal="right" vertical="center"/>
    </xf>
    <xf numFmtId="166" fontId="5" fillId="57" borderId="20" xfId="770" applyNumberFormat="1" applyFont="1" applyFill="1" applyBorder="1" applyAlignment="1" applyProtection="1">
      <alignment horizontal="left" vertical="center" wrapText="1"/>
    </xf>
    <xf numFmtId="166" fontId="5" fillId="57" borderId="33" xfId="770" applyNumberFormat="1" applyFont="1" applyFill="1" applyBorder="1" applyAlignment="1" applyProtection="1">
      <alignment horizontal="center" vertical="center"/>
    </xf>
    <xf numFmtId="4" fontId="5" fillId="57" borderId="33" xfId="770" applyNumberFormat="1" applyFont="1" applyFill="1" applyBorder="1" applyAlignment="1" applyProtection="1">
      <alignment horizontal="center" vertical="center"/>
    </xf>
    <xf numFmtId="166" fontId="5" fillId="56" borderId="20" xfId="770" applyNumberFormat="1" applyFont="1" applyFill="1" applyBorder="1" applyAlignment="1" applyProtection="1">
      <alignment horizontal="left" vertical="center" wrapText="1"/>
    </xf>
    <xf numFmtId="166" fontId="5" fillId="56" borderId="20" xfId="770" applyNumberFormat="1" applyFont="1" applyFill="1" applyBorder="1" applyAlignment="1" applyProtection="1">
      <alignment horizontal="center" vertical="center"/>
    </xf>
    <xf numFmtId="4" fontId="5" fillId="56" borderId="20" xfId="770" applyNumberFormat="1" applyFont="1" applyFill="1" applyBorder="1" applyAlignment="1" applyProtection="1">
      <alignment horizontal="center" vertical="center"/>
    </xf>
    <xf numFmtId="0" fontId="7" fillId="60" borderId="9" xfId="684" applyNumberFormat="1" applyFont="1" applyFill="1" applyBorder="1" applyAlignment="1" applyProtection="1">
      <alignment horizontal="center" vertical="center"/>
    </xf>
    <xf numFmtId="166" fontId="7" fillId="53" borderId="41" xfId="770" applyNumberFormat="1" applyFont="1" applyFill="1" applyBorder="1" applyAlignment="1" applyProtection="1">
      <alignment horizontal="left" vertical="center" wrapText="1"/>
    </xf>
    <xf numFmtId="166" fontId="5" fillId="53" borderId="41" xfId="770" applyNumberFormat="1" applyFont="1" applyFill="1" applyBorder="1" applyAlignment="1" applyProtection="1">
      <alignment horizontal="center" vertical="center"/>
    </xf>
    <xf numFmtId="4" fontId="5" fillId="60" borderId="41" xfId="770" applyNumberFormat="1" applyFont="1" applyFill="1" applyBorder="1" applyAlignment="1" applyProtection="1">
      <alignment horizontal="center" vertical="center"/>
    </xf>
    <xf numFmtId="4" fontId="5" fillId="60" borderId="41" xfId="770" applyNumberFormat="1" applyFont="1" applyFill="1" applyBorder="1" applyAlignment="1" applyProtection="1">
      <alignment vertical="center"/>
    </xf>
    <xf numFmtId="4" fontId="5" fillId="60" borderId="45" xfId="770" applyNumberFormat="1" applyFont="1" applyFill="1" applyBorder="1" applyAlignment="1" applyProtection="1">
      <alignment horizontal="right" vertical="center"/>
    </xf>
    <xf numFmtId="4" fontId="5" fillId="60" borderId="45" xfId="770" applyNumberFormat="1" applyFont="1" applyFill="1" applyBorder="1" applyAlignment="1" applyProtection="1">
      <alignment vertical="center"/>
    </xf>
    <xf numFmtId="4" fontId="7" fillId="60" borderId="45" xfId="770" applyNumberFormat="1" applyFont="1" applyFill="1" applyBorder="1" applyAlignment="1" applyProtection="1">
      <alignment horizontal="right" vertical="center"/>
    </xf>
    <xf numFmtId="0" fontId="5" fillId="56" borderId="33" xfId="684" applyNumberFormat="1" applyFont="1" applyFill="1" applyBorder="1" applyAlignment="1" applyProtection="1">
      <alignment horizontal="center" vertical="center"/>
    </xf>
    <xf numFmtId="166" fontId="5" fillId="57" borderId="37" xfId="770" applyNumberFormat="1" applyFont="1" applyFill="1" applyBorder="1" applyAlignment="1" applyProtection="1">
      <alignment horizontal="left" vertical="center" wrapText="1"/>
    </xf>
    <xf numFmtId="166" fontId="5" fillId="57" borderId="20" xfId="770" applyNumberFormat="1" applyFont="1" applyFill="1" applyBorder="1" applyAlignment="1" applyProtection="1">
      <alignment horizontal="center" vertical="center"/>
    </xf>
    <xf numFmtId="4" fontId="5" fillId="57" borderId="20" xfId="770" applyNumberFormat="1" applyFont="1" applyFill="1" applyBorder="1" applyAlignment="1" applyProtection="1">
      <alignment horizontal="center" vertical="center"/>
    </xf>
    <xf numFmtId="4" fontId="5" fillId="0" borderId="20" xfId="770" applyNumberFormat="1" applyFont="1" applyBorder="1" applyAlignment="1" applyProtection="1">
      <alignment vertical="center"/>
    </xf>
    <xf numFmtId="166" fontId="7" fillId="53" borderId="44" xfId="770" applyNumberFormat="1" applyFont="1" applyFill="1" applyBorder="1" applyAlignment="1" applyProtection="1">
      <alignment horizontal="left" vertical="justify" wrapText="1"/>
    </xf>
    <xf numFmtId="4" fontId="7" fillId="53" borderId="45" xfId="770" applyNumberFormat="1" applyFont="1" applyFill="1" applyBorder="1" applyAlignment="1" applyProtection="1">
      <alignment horizontal="right" vertical="center"/>
    </xf>
    <xf numFmtId="1" fontId="5" fillId="56" borderId="37" xfId="685" applyNumberFormat="1" applyFont="1" applyFill="1" applyBorder="1" applyAlignment="1" applyProtection="1">
      <alignment horizontal="center" vertical="center"/>
    </xf>
    <xf numFmtId="166" fontId="5" fillId="57" borderId="37" xfId="770" applyNumberFormat="1" applyFont="1" applyFill="1" applyBorder="1" applyAlignment="1" applyProtection="1">
      <alignment horizontal="center" vertical="center"/>
    </xf>
    <xf numFmtId="4" fontId="5" fillId="57" borderId="37" xfId="770" applyNumberFormat="1" applyFont="1" applyFill="1" applyBorder="1" applyAlignment="1" applyProtection="1">
      <alignment horizontal="center" vertical="center"/>
    </xf>
    <xf numFmtId="1" fontId="5" fillId="56" borderId="20" xfId="685" applyNumberFormat="1" applyFont="1" applyFill="1" applyBorder="1" applyAlignment="1" applyProtection="1">
      <alignment horizontal="center" vertical="center"/>
    </xf>
    <xf numFmtId="166" fontId="5" fillId="57" borderId="33" xfId="770" applyNumberFormat="1" applyFont="1" applyFill="1" applyBorder="1" applyAlignment="1" applyProtection="1">
      <alignment horizontal="left" vertical="center" wrapText="1"/>
    </xf>
    <xf numFmtId="49" fontId="7" fillId="53" borderId="19" xfId="770" applyNumberFormat="1" applyFont="1" applyFill="1" applyBorder="1" applyAlignment="1" applyProtection="1">
      <alignment horizontal="center" vertical="center"/>
    </xf>
    <xf numFmtId="166" fontId="7" fillId="53" borderId="46" xfId="770" applyNumberFormat="1" applyFont="1" applyFill="1" applyBorder="1" applyAlignment="1" applyProtection="1">
      <alignment horizontal="left" vertical="justify" wrapText="1"/>
    </xf>
    <xf numFmtId="166" fontId="7" fillId="53" borderId="0" xfId="770" applyNumberFormat="1" applyFont="1" applyFill="1" applyAlignment="1" applyProtection="1">
      <alignment horizontal="left" vertical="justify" wrapText="1"/>
    </xf>
    <xf numFmtId="166" fontId="7" fillId="53" borderId="52" xfId="770" applyNumberFormat="1" applyFont="1" applyFill="1" applyBorder="1" applyAlignment="1" applyProtection="1">
      <alignment horizontal="left" vertical="justify" wrapText="1"/>
    </xf>
    <xf numFmtId="166" fontId="7" fillId="53" borderId="19" xfId="770" applyNumberFormat="1" applyFont="1" applyFill="1" applyBorder="1" applyAlignment="1" applyProtection="1">
      <alignment horizontal="left" vertical="justify" wrapText="1"/>
    </xf>
    <xf numFmtId="4" fontId="7" fillId="53" borderId="19" xfId="770" applyNumberFormat="1" applyFont="1" applyFill="1" applyBorder="1" applyAlignment="1" applyProtection="1">
      <alignment horizontal="right" vertical="center"/>
    </xf>
    <xf numFmtId="166" fontId="7" fillId="53" borderId="38" xfId="770" applyNumberFormat="1" applyFont="1" applyFill="1" applyBorder="1" applyAlignment="1" applyProtection="1">
      <alignment vertical="center" wrapText="1"/>
    </xf>
    <xf numFmtId="166" fontId="7" fillId="53" borderId="39" xfId="770" applyNumberFormat="1" applyFont="1" applyFill="1" applyBorder="1" applyAlignment="1" applyProtection="1">
      <alignment vertical="justify"/>
    </xf>
    <xf numFmtId="166" fontId="7" fillId="53" borderId="40" xfId="770" applyNumberFormat="1" applyFont="1" applyFill="1" applyBorder="1" applyAlignment="1" applyProtection="1">
      <alignment vertical="justify"/>
    </xf>
    <xf numFmtId="166" fontId="7" fillId="53" borderId="40" xfId="770" applyNumberFormat="1" applyFont="1" applyFill="1" applyBorder="1" applyAlignment="1" applyProtection="1">
      <alignment horizontal="left" vertical="justify" wrapText="1"/>
    </xf>
    <xf numFmtId="166" fontId="63" fillId="57" borderId="37" xfId="770" applyNumberFormat="1" applyFont="1" applyFill="1" applyBorder="1" applyAlignment="1" applyProtection="1">
      <alignment horizontal="justify" vertical="center" wrapText="1"/>
    </xf>
    <xf numFmtId="4" fontId="5" fillId="0" borderId="33" xfId="770" applyNumberFormat="1" applyFont="1" applyBorder="1" applyAlignment="1" applyProtection="1">
      <alignment horizontal="right" vertical="center"/>
    </xf>
    <xf numFmtId="4" fontId="5" fillId="0" borderId="33" xfId="770" applyNumberFormat="1" applyFont="1" applyBorder="1" applyAlignment="1" applyProtection="1">
      <alignment vertical="center"/>
    </xf>
    <xf numFmtId="1" fontId="7" fillId="60" borderId="9" xfId="685" applyNumberFormat="1" applyFont="1" applyFill="1" applyBorder="1" applyAlignment="1" applyProtection="1">
      <alignment horizontal="center" vertical="center"/>
    </xf>
    <xf numFmtId="166" fontId="7" fillId="53" borderId="38" xfId="770" applyNumberFormat="1" applyFont="1" applyFill="1" applyBorder="1" applyAlignment="1" applyProtection="1">
      <alignment horizontal="left" vertical="center" wrapText="1"/>
    </xf>
    <xf numFmtId="166" fontId="5" fillId="53" borderId="39" xfId="770" applyNumberFormat="1" applyFont="1" applyFill="1" applyBorder="1" applyAlignment="1" applyProtection="1">
      <alignment horizontal="center" vertical="center"/>
    </xf>
    <xf numFmtId="4" fontId="5" fillId="53" borderId="39" xfId="770" applyNumberFormat="1" applyFont="1" applyFill="1" applyBorder="1" applyAlignment="1" applyProtection="1">
      <alignment horizontal="center" vertical="center"/>
    </xf>
    <xf numFmtId="4" fontId="5" fillId="53" borderId="39" xfId="770" applyNumberFormat="1" applyFont="1" applyFill="1" applyBorder="1" applyAlignment="1" applyProtection="1">
      <alignment vertical="center"/>
    </xf>
    <xf numFmtId="4" fontId="5" fillId="53" borderId="40" xfId="770" applyNumberFormat="1" applyFont="1" applyFill="1" applyBorder="1" applyAlignment="1" applyProtection="1">
      <alignment vertical="center"/>
    </xf>
    <xf numFmtId="4" fontId="7" fillId="53" borderId="9" xfId="770" applyNumberFormat="1" applyFont="1" applyFill="1" applyBorder="1" applyAlignment="1" applyProtection="1">
      <alignment vertical="center"/>
    </xf>
    <xf numFmtId="4" fontId="5" fillId="60" borderId="39" xfId="770" applyNumberFormat="1" applyFont="1" applyFill="1" applyBorder="1" applyAlignment="1" applyProtection="1">
      <alignment horizontal="right" vertical="center"/>
    </xf>
    <xf numFmtId="4" fontId="5" fillId="60" borderId="39" xfId="770" applyNumberFormat="1" applyFont="1" applyFill="1" applyBorder="1" applyAlignment="1" applyProtection="1">
      <alignment vertical="center"/>
    </xf>
    <xf numFmtId="4" fontId="5" fillId="60" borderId="40" xfId="770" applyNumberFormat="1" applyFont="1" applyFill="1" applyBorder="1" applyAlignment="1" applyProtection="1">
      <alignment vertical="center"/>
    </xf>
    <xf numFmtId="4" fontId="7" fillId="60" borderId="9" xfId="770" applyNumberFormat="1" applyFont="1" applyFill="1" applyBorder="1" applyAlignment="1" applyProtection="1">
      <alignment horizontal="right" vertical="center"/>
    </xf>
    <xf numFmtId="166" fontId="5" fillId="57" borderId="37" xfId="770" applyNumberFormat="1" applyFont="1" applyFill="1" applyBorder="1" applyAlignment="1" applyProtection="1">
      <alignment horizontal="justify" vertical="center" wrapText="1"/>
    </xf>
    <xf numFmtId="184" fontId="7" fillId="53" borderId="9" xfId="770" applyNumberFormat="1" applyFont="1" applyFill="1" applyBorder="1" applyAlignment="1" applyProtection="1">
      <alignment horizontal="right" vertical="center"/>
    </xf>
    <xf numFmtId="166" fontId="5" fillId="52" borderId="0" xfId="770" applyNumberFormat="1" applyFont="1" applyFill="1" applyAlignment="1" applyProtection="1">
      <alignment horizontal="left" vertical="justify" wrapText="1"/>
    </xf>
    <xf numFmtId="166" fontId="5" fillId="52" borderId="0" xfId="770" applyNumberFormat="1" applyFont="1" applyFill="1" applyAlignment="1" applyProtection="1">
      <alignment horizontal="center" vertical="center"/>
    </xf>
    <xf numFmtId="2" fontId="5" fillId="52" borderId="0" xfId="770" applyNumberFormat="1" applyFont="1" applyFill="1" applyAlignment="1" applyProtection="1">
      <alignment vertical="center"/>
    </xf>
    <xf numFmtId="166" fontId="5" fillId="52" borderId="0" xfId="770" applyNumberFormat="1" applyFont="1" applyFill="1" applyBorder="1" applyAlignment="1" applyProtection="1">
      <alignment horizontal="left" vertical="justify" wrapText="1"/>
    </xf>
    <xf numFmtId="166" fontId="5" fillId="52" borderId="0" xfId="770" applyNumberFormat="1" applyFont="1" applyFill="1" applyBorder="1" applyAlignment="1" applyProtection="1">
      <alignment horizontal="center" vertical="center"/>
    </xf>
    <xf numFmtId="2" fontId="5" fillId="52" borderId="0" xfId="770" applyNumberFormat="1" applyFont="1" applyFill="1" applyBorder="1" applyAlignment="1" applyProtection="1">
      <alignment horizontal="center" vertical="center"/>
    </xf>
    <xf numFmtId="2" fontId="5" fillId="52" borderId="0" xfId="770" applyNumberFormat="1" applyFont="1" applyFill="1" applyBorder="1" applyAlignment="1" applyProtection="1">
      <alignment vertical="center"/>
    </xf>
    <xf numFmtId="2" fontId="5" fillId="52" borderId="0" xfId="770" applyNumberFormat="1" applyFont="1" applyFill="1" applyBorder="1" applyAlignment="1" applyProtection="1">
      <alignment horizontal="right" vertical="center"/>
    </xf>
    <xf numFmtId="166" fontId="5" fillId="54" borderId="0" xfId="770" applyNumberFormat="1" applyFont="1" applyFill="1" applyAlignment="1" applyProtection="1">
      <alignment horizontal="left" vertical="justify" wrapText="1"/>
    </xf>
    <xf numFmtId="166" fontId="5" fillId="54" borderId="0" xfId="770" applyNumberFormat="1" applyFont="1" applyFill="1" applyAlignment="1" applyProtection="1">
      <alignment horizontal="center" vertical="center"/>
    </xf>
    <xf numFmtId="2" fontId="5" fillId="54" borderId="0" xfId="770" applyNumberFormat="1" applyFont="1" applyFill="1" applyAlignment="1" applyProtection="1">
      <alignment horizontal="center" vertical="center"/>
    </xf>
    <xf numFmtId="2" fontId="5" fillId="54" borderId="0" xfId="770" applyNumberFormat="1" applyFont="1" applyFill="1" applyAlignment="1" applyProtection="1">
      <alignment vertical="center"/>
    </xf>
    <xf numFmtId="2" fontId="5" fillId="54" borderId="0" xfId="770" applyNumberFormat="1" applyFont="1" applyFill="1" applyAlignment="1" applyProtection="1">
      <alignment horizontal="right" vertical="center"/>
    </xf>
    <xf numFmtId="1" fontId="61" fillId="57" borderId="0" xfId="770" applyNumberFormat="1" applyFont="1" applyFill="1" applyAlignment="1" applyProtection="1">
      <alignment horizontal="center" vertical="center"/>
    </xf>
    <xf numFmtId="0" fontId="6" fillId="59" borderId="0" xfId="770" applyFont="1" applyFill="1" applyAlignment="1" applyProtection="1">
      <alignment horizontal="left" vertical="center" wrapText="1"/>
      <protection locked="0"/>
    </xf>
    <xf numFmtId="49" fontId="7" fillId="57" borderId="0" xfId="770" applyNumberFormat="1" applyFont="1" applyFill="1" applyAlignment="1" applyProtection="1">
      <alignment horizontal="left" vertical="center"/>
    </xf>
    <xf numFmtId="49" fontId="7" fillId="57" borderId="47" xfId="770" applyNumberFormat="1" applyFont="1" applyFill="1" applyBorder="1" applyAlignment="1" applyProtection="1">
      <alignment horizontal="left" vertical="center"/>
    </xf>
    <xf numFmtId="1" fontId="60" fillId="52" borderId="48" xfId="770" applyNumberFormat="1" applyFont="1" applyFill="1" applyBorder="1" applyAlignment="1" applyProtection="1">
      <alignment horizontal="center" vertical="center" wrapText="1"/>
    </xf>
    <xf numFmtId="1" fontId="60" fillId="52" borderId="51" xfId="770" applyNumberFormat="1" applyFont="1" applyFill="1" applyBorder="1" applyAlignment="1" applyProtection="1">
      <alignment horizontal="center" vertical="center" wrapText="1"/>
    </xf>
    <xf numFmtId="0" fontId="7" fillId="52" borderId="49" xfId="770" applyFont="1" applyFill="1" applyBorder="1" applyAlignment="1" applyProtection="1">
      <alignment horizontal="center" vertical="center" wrapText="1"/>
    </xf>
    <xf numFmtId="0" fontId="7" fillId="52" borderId="50" xfId="770" applyFont="1" applyFill="1" applyBorder="1" applyAlignment="1" applyProtection="1">
      <alignment horizontal="center" vertical="center" wrapText="1"/>
    </xf>
    <xf numFmtId="2" fontId="7" fillId="52" borderId="49" xfId="770" applyNumberFormat="1" applyFont="1" applyFill="1" applyBorder="1" applyAlignment="1" applyProtection="1">
      <alignment horizontal="center" vertical="center" wrapText="1"/>
    </xf>
    <xf numFmtId="2" fontId="7" fillId="52" borderId="50" xfId="770" applyNumberFormat="1" applyFont="1" applyFill="1" applyBorder="1" applyAlignment="1" applyProtection="1">
      <alignment horizontal="center" vertical="center" wrapText="1"/>
    </xf>
    <xf numFmtId="2" fontId="7" fillId="52" borderId="34" xfId="770" applyNumberFormat="1" applyFont="1" applyFill="1" applyBorder="1" applyAlignment="1" applyProtection="1">
      <alignment horizontal="center" vertical="center"/>
    </xf>
    <xf numFmtId="2" fontId="7" fillId="52" borderId="35" xfId="770" applyNumberFormat="1" applyFont="1" applyFill="1" applyBorder="1" applyAlignment="1" applyProtection="1">
      <alignment horizontal="center" vertical="center"/>
    </xf>
    <xf numFmtId="2" fontId="7" fillId="52" borderId="36" xfId="770" applyNumberFormat="1" applyFont="1" applyFill="1" applyBorder="1" applyAlignment="1" applyProtection="1">
      <alignment horizontal="center" vertical="center"/>
    </xf>
    <xf numFmtId="0" fontId="4" fillId="57" borderId="0" xfId="770" applyFont="1" applyFill="1" applyAlignment="1" applyProtection="1">
      <alignment horizontal="left" vertical="center" wrapText="1"/>
    </xf>
    <xf numFmtId="2" fontId="5" fillId="59" borderId="0" xfId="770" applyNumberFormat="1" applyFont="1" applyFill="1" applyBorder="1" applyAlignment="1" applyProtection="1">
      <alignment horizontal="center" vertical="center"/>
      <protection locked="0"/>
    </xf>
    <xf numFmtId="166" fontId="7" fillId="53" borderId="38" xfId="770" applyNumberFormat="1" applyFont="1" applyFill="1" applyBorder="1" applyAlignment="1" applyProtection="1">
      <alignment horizontal="right" vertical="center" wrapText="1"/>
    </xf>
    <xf numFmtId="166" fontId="7" fillId="53" borderId="39" xfId="770" applyNumberFormat="1" applyFont="1" applyFill="1" applyBorder="1" applyAlignment="1" applyProtection="1">
      <alignment horizontal="right" vertical="center" wrapText="1"/>
    </xf>
    <xf numFmtId="166" fontId="7" fillId="53" borderId="40" xfId="770" applyNumberFormat="1" applyFont="1" applyFill="1" applyBorder="1" applyAlignment="1" applyProtection="1">
      <alignment horizontal="right" vertical="center" wrapText="1"/>
    </xf>
    <xf numFmtId="166" fontId="7" fillId="53" borderId="34" xfId="770" applyNumberFormat="1" applyFont="1" applyFill="1" applyBorder="1" applyAlignment="1" applyProtection="1">
      <alignment horizontal="left" vertical="justify" wrapText="1"/>
    </xf>
    <xf numFmtId="166" fontId="7" fillId="53" borderId="35" xfId="770" applyNumberFormat="1" applyFont="1" applyFill="1" applyBorder="1" applyAlignment="1" applyProtection="1">
      <alignment horizontal="left" vertical="justify" wrapText="1"/>
    </xf>
    <xf numFmtId="166" fontId="7" fillId="53" borderId="36" xfId="770" applyNumberFormat="1" applyFont="1" applyFill="1" applyBorder="1" applyAlignment="1" applyProtection="1">
      <alignment horizontal="left" vertical="justify" wrapText="1"/>
    </xf>
    <xf numFmtId="166" fontId="7" fillId="53" borderId="42" xfId="770" applyNumberFormat="1" applyFont="1" applyFill="1" applyBorder="1" applyAlignment="1" applyProtection="1">
      <alignment horizontal="left" vertical="justify" wrapText="1"/>
    </xf>
    <xf numFmtId="166" fontId="7" fillId="53" borderId="43" xfId="770" applyNumberFormat="1" applyFont="1" applyFill="1" applyBorder="1" applyAlignment="1" applyProtection="1">
      <alignment horizontal="left" vertical="justify" wrapText="1"/>
    </xf>
    <xf numFmtId="166" fontId="7" fillId="53" borderId="38" xfId="770" applyNumberFormat="1" applyFont="1" applyFill="1" applyBorder="1" applyAlignment="1" applyProtection="1">
      <alignment horizontal="left" vertical="justify" wrapText="1"/>
    </xf>
    <xf numFmtId="166" fontId="7" fillId="53" borderId="39" xfId="770" applyNumberFormat="1" applyFont="1" applyFill="1" applyBorder="1" applyAlignment="1" applyProtection="1">
      <alignment horizontal="left" vertical="justify" wrapText="1"/>
    </xf>
    <xf numFmtId="166" fontId="7" fillId="53" borderId="40" xfId="770" applyNumberFormat="1" applyFont="1" applyFill="1" applyBorder="1" applyAlignment="1" applyProtection="1">
      <alignment horizontal="left" vertical="justify" wrapText="1"/>
    </xf>
    <xf numFmtId="166" fontId="7" fillId="53" borderId="38" xfId="770" applyNumberFormat="1" applyFont="1" applyFill="1" applyBorder="1" applyAlignment="1" applyProtection="1">
      <alignment horizontal="left" vertical="center" wrapText="1"/>
    </xf>
    <xf numFmtId="166" fontId="7" fillId="53" borderId="39" xfId="770" applyNumberFormat="1" applyFont="1" applyFill="1" applyBorder="1" applyAlignment="1" applyProtection="1">
      <alignment horizontal="left" vertical="center" wrapText="1"/>
    </xf>
    <xf numFmtId="166" fontId="7" fillId="53" borderId="40" xfId="770" applyNumberFormat="1" applyFont="1" applyFill="1" applyBorder="1" applyAlignment="1" applyProtection="1">
      <alignment horizontal="left" vertical="center" wrapText="1"/>
    </xf>
    <xf numFmtId="166" fontId="5" fillId="59" borderId="0" xfId="770" applyNumberFormat="1" applyFont="1" applyFill="1" applyBorder="1" applyAlignment="1" applyProtection="1">
      <alignment horizontal="center" vertical="justify" wrapText="1"/>
      <protection locked="0"/>
    </xf>
    <xf numFmtId="0" fontId="62" fillId="52" borderId="0" xfId="0" applyFont="1" applyFill="1" applyBorder="1" applyAlignment="1" applyProtection="1">
      <alignment horizontal="center" vertical="center" wrapText="1"/>
    </xf>
    <xf numFmtId="0" fontId="70" fillId="48" borderId="0" xfId="772" applyFont="1" applyFill="1" applyBorder="1" applyAlignment="1" applyProtection="1">
      <alignment wrapText="1"/>
    </xf>
    <xf numFmtId="15" fontId="7" fillId="56" borderId="26" xfId="772" applyNumberFormat="1" applyFont="1" applyFill="1" applyBorder="1" applyAlignment="1" applyProtection="1">
      <alignment horizontal="center" vertical="center"/>
    </xf>
    <xf numFmtId="15" fontId="7" fillId="56" borderId="28" xfId="772" applyNumberFormat="1" applyFont="1" applyFill="1" applyBorder="1" applyAlignment="1" applyProtection="1">
      <alignment horizontal="center" vertical="center"/>
    </xf>
    <xf numFmtId="15" fontId="7" fillId="56" borderId="30" xfId="772" applyNumberFormat="1" applyFont="1" applyFill="1" applyBorder="1" applyAlignment="1" applyProtection="1">
      <alignment horizontal="center" vertical="center"/>
    </xf>
    <xf numFmtId="1" fontId="7" fillId="56" borderId="26" xfId="772" applyNumberFormat="1" applyFont="1" applyFill="1" applyBorder="1" applyAlignment="1" applyProtection="1">
      <alignment horizontal="center" vertical="center"/>
    </xf>
    <xf numFmtId="1" fontId="7" fillId="56" borderId="28" xfId="772" applyNumberFormat="1" applyFont="1" applyFill="1" applyBorder="1" applyAlignment="1" applyProtection="1">
      <alignment horizontal="center" vertical="center"/>
    </xf>
    <xf numFmtId="1" fontId="7" fillId="56" borderId="30" xfId="772" applyNumberFormat="1" applyFont="1" applyFill="1" applyBorder="1" applyAlignment="1" applyProtection="1">
      <alignment horizontal="center" vertical="center"/>
    </xf>
    <xf numFmtId="10" fontId="7" fillId="56" borderId="27" xfId="772" applyNumberFormat="1" applyFont="1" applyFill="1" applyBorder="1" applyAlignment="1" applyProtection="1">
      <alignment horizontal="center" vertical="center" wrapText="1"/>
    </xf>
    <xf numFmtId="10" fontId="7" fillId="56" borderId="0" xfId="772" applyNumberFormat="1" applyFont="1" applyFill="1" applyBorder="1" applyAlignment="1" applyProtection="1">
      <alignment horizontal="center" vertical="center" wrapText="1"/>
    </xf>
    <xf numFmtId="10" fontId="7" fillId="56" borderId="10" xfId="772" applyNumberFormat="1" applyFont="1" applyFill="1" applyBorder="1" applyAlignment="1" applyProtection="1">
      <alignment horizontal="center" vertical="center" wrapText="1"/>
    </xf>
    <xf numFmtId="10" fontId="7" fillId="56" borderId="26" xfId="772" applyNumberFormat="1" applyFont="1" applyFill="1" applyBorder="1" applyAlignment="1" applyProtection="1">
      <alignment horizontal="center" vertical="center" wrapText="1"/>
    </xf>
    <xf numFmtId="10" fontId="7" fillId="56" borderId="28" xfId="772" applyNumberFormat="1" applyFont="1" applyFill="1" applyBorder="1" applyAlignment="1" applyProtection="1">
      <alignment horizontal="center" vertical="center" wrapText="1"/>
    </xf>
    <xf numFmtId="10" fontId="7" fillId="56" borderId="30" xfId="772" applyNumberFormat="1" applyFont="1" applyFill="1" applyBorder="1" applyAlignment="1" applyProtection="1">
      <alignment horizontal="center" vertical="center" wrapText="1"/>
    </xf>
    <xf numFmtId="15" fontId="7" fillId="56" borderId="26" xfId="772" applyNumberFormat="1" applyFont="1" applyFill="1" applyBorder="1" applyAlignment="1" applyProtection="1">
      <alignment horizontal="center" vertical="center" wrapText="1"/>
    </xf>
    <xf numFmtId="15" fontId="7" fillId="56" borderId="28" xfId="772" applyNumberFormat="1" applyFont="1" applyFill="1" applyBorder="1" applyAlignment="1" applyProtection="1">
      <alignment horizontal="center" vertical="center" wrapText="1"/>
    </xf>
    <xf numFmtId="15" fontId="7" fillId="56" borderId="30" xfId="772" applyNumberFormat="1" applyFont="1" applyFill="1" applyBorder="1" applyAlignment="1" applyProtection="1">
      <alignment horizontal="center" vertical="center" wrapText="1"/>
    </xf>
    <xf numFmtId="0" fontId="68" fillId="48" borderId="0" xfId="772" applyFont="1" applyFill="1" applyBorder="1" applyAlignment="1" applyProtection="1">
      <alignment wrapText="1"/>
    </xf>
    <xf numFmtId="0" fontId="69" fillId="52" borderId="0" xfId="0" applyFont="1" applyFill="1" applyBorder="1" applyAlignment="1" applyProtection="1">
      <alignment vertical="center" wrapText="1"/>
    </xf>
    <xf numFmtId="49" fontId="7" fillId="56" borderId="32" xfId="772" applyNumberFormat="1" applyFont="1" applyFill="1" applyBorder="1" applyAlignment="1" applyProtection="1">
      <alignment horizontal="center" vertical="center"/>
    </xf>
    <xf numFmtId="49" fontId="7" fillId="56" borderId="31" xfId="772" applyNumberFormat="1" applyFont="1" applyFill="1" applyBorder="1" applyAlignment="1" applyProtection="1">
      <alignment horizontal="center" vertical="center"/>
    </xf>
    <xf numFmtId="0" fontId="63" fillId="56" borderId="0" xfId="0" applyFont="1" applyFill="1" applyBorder="1" applyAlignment="1" applyProtection="1">
      <alignment horizontal="center"/>
    </xf>
    <xf numFmtId="2" fontId="63" fillId="56" borderId="0" xfId="0" applyNumberFormat="1" applyFont="1" applyFill="1" applyBorder="1" applyAlignment="1" applyProtection="1">
      <alignment horizontal="center"/>
    </xf>
    <xf numFmtId="0" fontId="0" fillId="56" borderId="0" xfId="0" applyFill="1" applyAlignment="1" applyProtection="1">
      <alignment horizontal="center"/>
    </xf>
    <xf numFmtId="2" fontId="0" fillId="56" borderId="0" xfId="0" applyNumberFormat="1" applyFill="1" applyAlignment="1" applyProtection="1">
      <alignment horizontal="center"/>
    </xf>
    <xf numFmtId="0" fontId="66" fillId="0" borderId="9" xfId="0" applyFont="1" applyBorder="1" applyAlignment="1" applyProtection="1">
      <alignment horizontal="center" vertical="center" wrapText="1"/>
    </xf>
    <xf numFmtId="0" fontId="73" fillId="0" borderId="0" xfId="0" applyFont="1" applyAlignment="1" applyProtection="1">
      <alignment horizontal="center"/>
    </xf>
    <xf numFmtId="0" fontId="72" fillId="0" borderId="0" xfId="0" applyFont="1" applyAlignment="1" applyProtection="1">
      <alignment horizontal="left"/>
    </xf>
    <xf numFmtId="0" fontId="65" fillId="0" borderId="0" xfId="0" applyFont="1" applyAlignment="1" applyProtection="1">
      <alignment horizontal="left"/>
    </xf>
  </cellXfs>
  <cellStyles count="774">
    <cellStyle name="_CRONOGRAMA MODELO" xfId="2"/>
    <cellStyle name="_CRONOGRAMA MODELO_SERVIÇOS &amp; COMPOSIÇÕES (COR-SUDE2012) SUELY" xfId="3"/>
    <cellStyle name="_Teixeira Soares - EE Guarauna - REVISÃO - ADITIVO" xfId="4"/>
    <cellStyle name="_Teixeira Soares - EE Guarauna - REVISÃO - ADITIVO_SERVIÇOS &amp; COMPOSIÇÕES (COR-SUDE2012) SUELY" xfId="5"/>
    <cellStyle name="20% - Cor1" xfId="6"/>
    <cellStyle name="20% - Cor1 2" xfId="7"/>
    <cellStyle name="20% - Cor2" xfId="8"/>
    <cellStyle name="20% - Cor2 2" xfId="9"/>
    <cellStyle name="20% - Cor3" xfId="10"/>
    <cellStyle name="20% - Cor3 2" xfId="11"/>
    <cellStyle name="20% - Cor4" xfId="12"/>
    <cellStyle name="20% - Cor4 2" xfId="13"/>
    <cellStyle name="20% - Cor5" xfId="14"/>
    <cellStyle name="20% - Cor5 2" xfId="15"/>
    <cellStyle name="20% - Cor6" xfId="16"/>
    <cellStyle name="20% - Cor6 2" xfId="17"/>
    <cellStyle name="20% - Ênfase1 100" xfId="18"/>
    <cellStyle name="20% - Ênfase1 2" xfId="19"/>
    <cellStyle name="20% - Ênfase1 2 2" xfId="20"/>
    <cellStyle name="20% - Ênfase1 2 2 2" xfId="21"/>
    <cellStyle name="20% - Ênfase1 2 3" xfId="22"/>
    <cellStyle name="20% - Ênfase1 2 4" xfId="23"/>
    <cellStyle name="20% - Ênfase1 3" xfId="24"/>
    <cellStyle name="20% - Ênfase1 3 2" xfId="25"/>
    <cellStyle name="20% - Ênfase1 3 3" xfId="26"/>
    <cellStyle name="20% - Ênfase1 4" xfId="27"/>
    <cellStyle name="20% - Ênfase1 5" xfId="28"/>
    <cellStyle name="20% - Ênfase2 2" xfId="29"/>
    <cellStyle name="20% - Ênfase2 2 2" xfId="30"/>
    <cellStyle name="20% - Ênfase2 2 2 2" xfId="31"/>
    <cellStyle name="20% - Ênfase2 2 3" xfId="32"/>
    <cellStyle name="20% - Ênfase2 2 4" xfId="33"/>
    <cellStyle name="20% - Ênfase2 3" xfId="34"/>
    <cellStyle name="20% - Ênfase2 3 2" xfId="35"/>
    <cellStyle name="20% - Ênfase2 3 3" xfId="36"/>
    <cellStyle name="20% - Ênfase2 4" xfId="37"/>
    <cellStyle name="20% - Ênfase2 5" xfId="38"/>
    <cellStyle name="20% - Ênfase3 2" xfId="39"/>
    <cellStyle name="20% - Ênfase3 2 2" xfId="40"/>
    <cellStyle name="20% - Ênfase3 2 2 2" xfId="41"/>
    <cellStyle name="20% - Ênfase3 2 3" xfId="42"/>
    <cellStyle name="20% - Ênfase3 2 4" xfId="43"/>
    <cellStyle name="20% - Ênfase3 3" xfId="44"/>
    <cellStyle name="20% - Ênfase3 3 2" xfId="45"/>
    <cellStyle name="20% - Ênfase3 3 3" xfId="46"/>
    <cellStyle name="20% - Ênfase3 4" xfId="47"/>
    <cellStyle name="20% - Ênfase3 5" xfId="48"/>
    <cellStyle name="20% - Ênfase4 2" xfId="49"/>
    <cellStyle name="20% - Ênfase4 2 2" xfId="50"/>
    <cellStyle name="20% - Ênfase4 2 2 2" xfId="51"/>
    <cellStyle name="20% - Ênfase4 2 3" xfId="52"/>
    <cellStyle name="20% - Ênfase4 2 4" xfId="53"/>
    <cellStyle name="20% - Ênfase4 3" xfId="54"/>
    <cellStyle name="20% - Ênfase4 3 2" xfId="55"/>
    <cellStyle name="20% - Ênfase4 3 3" xfId="56"/>
    <cellStyle name="20% - Ênfase4 4" xfId="57"/>
    <cellStyle name="20% - Ênfase4 5" xfId="58"/>
    <cellStyle name="20% - Ênfase5 2" xfId="59"/>
    <cellStyle name="20% - Ênfase5 2 2" xfId="60"/>
    <cellStyle name="20% - Ênfase5 2 2 2" xfId="61"/>
    <cellStyle name="20% - Ênfase5 2 3" xfId="62"/>
    <cellStyle name="20% - Ênfase5 2 4" xfId="63"/>
    <cellStyle name="20% - Ênfase5 3" xfId="64"/>
    <cellStyle name="20% - Ênfase5 3 2" xfId="65"/>
    <cellStyle name="20% - Ênfase5 3 3" xfId="66"/>
    <cellStyle name="20% - Ênfase5 4" xfId="67"/>
    <cellStyle name="20% - Ênfase6 2" xfId="68"/>
    <cellStyle name="20% - Ênfase6 2 2" xfId="69"/>
    <cellStyle name="20% - Ênfase6 2 2 2" xfId="70"/>
    <cellStyle name="20% - Ênfase6 2 3" xfId="71"/>
    <cellStyle name="20% - Ênfase6 2 4" xfId="72"/>
    <cellStyle name="20% - Ênfase6 3" xfId="73"/>
    <cellStyle name="20% - Ênfase6 3 2" xfId="74"/>
    <cellStyle name="20% - Ênfase6 3 3" xfId="75"/>
    <cellStyle name="20% - Ênfase6 4" xfId="76"/>
    <cellStyle name="40% - Cor1" xfId="77"/>
    <cellStyle name="40% - Cor1 2" xfId="78"/>
    <cellStyle name="40% - Cor2" xfId="79"/>
    <cellStyle name="40% - Cor2 2" xfId="80"/>
    <cellStyle name="40% - Cor3" xfId="81"/>
    <cellStyle name="40% - Cor3 2" xfId="82"/>
    <cellStyle name="40% - Cor4" xfId="83"/>
    <cellStyle name="40% - Cor4 2" xfId="84"/>
    <cellStyle name="40% - Cor5" xfId="85"/>
    <cellStyle name="40% - Cor5 2" xfId="86"/>
    <cellStyle name="40% - Cor6" xfId="87"/>
    <cellStyle name="40% - Cor6 2" xfId="88"/>
    <cellStyle name="40% - Ênfase1 2" xfId="89"/>
    <cellStyle name="40% - Ênfase1 2 2" xfId="90"/>
    <cellStyle name="40% - Ênfase1 2 2 2" xfId="91"/>
    <cellStyle name="40% - Ênfase1 2 3" xfId="92"/>
    <cellStyle name="40% - Ênfase1 2 4" xfId="93"/>
    <cellStyle name="40% - Ênfase1 3" xfId="94"/>
    <cellStyle name="40% - Ênfase1 3 2" xfId="95"/>
    <cellStyle name="40% - Ênfase1 3 3" xfId="96"/>
    <cellStyle name="40% - Ênfase1 4" xfId="97"/>
    <cellStyle name="40% - Ênfase2 2" xfId="98"/>
    <cellStyle name="40% - Ênfase2 2 2" xfId="99"/>
    <cellStyle name="40% - Ênfase2 2 2 2" xfId="100"/>
    <cellStyle name="40% - Ênfase2 2 3" xfId="101"/>
    <cellStyle name="40% - Ênfase2 2 4" xfId="102"/>
    <cellStyle name="40% - Ênfase2 3" xfId="103"/>
    <cellStyle name="40% - Ênfase2 3 2" xfId="104"/>
    <cellStyle name="40% - Ênfase2 3 3" xfId="105"/>
    <cellStyle name="40% - Ênfase2 4" xfId="106"/>
    <cellStyle name="40% - Ênfase3 2" xfId="107"/>
    <cellStyle name="40% - Ênfase3 2 2" xfId="108"/>
    <cellStyle name="40% - Ênfase3 2 2 2" xfId="109"/>
    <cellStyle name="40% - Ênfase3 2 3" xfId="110"/>
    <cellStyle name="40% - Ênfase3 2 4" xfId="111"/>
    <cellStyle name="40% - Ênfase3 3" xfId="112"/>
    <cellStyle name="40% - Ênfase3 3 2" xfId="113"/>
    <cellStyle name="40% - Ênfase3 3 3" xfId="114"/>
    <cellStyle name="40% - Ênfase3 4" xfId="115"/>
    <cellStyle name="40% - Ênfase3 5" xfId="116"/>
    <cellStyle name="40% - Ênfase4 2" xfId="117"/>
    <cellStyle name="40% - Ênfase4 2 2" xfId="118"/>
    <cellStyle name="40% - Ênfase4 2 2 2" xfId="119"/>
    <cellStyle name="40% - Ênfase4 2 3" xfId="120"/>
    <cellStyle name="40% - Ênfase4 2 4" xfId="121"/>
    <cellStyle name="40% - Ênfase4 3" xfId="122"/>
    <cellStyle name="40% - Ênfase4 3 2" xfId="123"/>
    <cellStyle name="40% - Ênfase4 3 3" xfId="124"/>
    <cellStyle name="40% - Ênfase4 4" xfId="125"/>
    <cellStyle name="40% - Ênfase5 2" xfId="126"/>
    <cellStyle name="40% - Ênfase5 2 2" xfId="127"/>
    <cellStyle name="40% - Ênfase5 2 2 2" xfId="128"/>
    <cellStyle name="40% - Ênfase5 2 3" xfId="129"/>
    <cellStyle name="40% - Ênfase5 2 4" xfId="130"/>
    <cellStyle name="40% - Ênfase5 3" xfId="131"/>
    <cellStyle name="40% - Ênfase5 3 2" xfId="132"/>
    <cellStyle name="40% - Ênfase5 3 3" xfId="133"/>
    <cellStyle name="40% - Ênfase5 4" xfId="134"/>
    <cellStyle name="40% - Ênfase6 2" xfId="135"/>
    <cellStyle name="40% - Ênfase6 2 2" xfId="136"/>
    <cellStyle name="40% - Ênfase6 2 2 2" xfId="137"/>
    <cellStyle name="40% - Ênfase6 2 3" xfId="138"/>
    <cellStyle name="40% - Ênfase6 2 4" xfId="139"/>
    <cellStyle name="40% - Ênfase6 3" xfId="140"/>
    <cellStyle name="40% - Ênfase6 3 2" xfId="141"/>
    <cellStyle name="40% - Ênfase6 3 3" xfId="142"/>
    <cellStyle name="40% - Ênfase6 4" xfId="143"/>
    <cellStyle name="60% - Cor1" xfId="144"/>
    <cellStyle name="60% - Cor1 2" xfId="145"/>
    <cellStyle name="60% - Cor2" xfId="146"/>
    <cellStyle name="60% - Cor2 2" xfId="147"/>
    <cellStyle name="60% - Cor3" xfId="148"/>
    <cellStyle name="60% - Cor3 2" xfId="149"/>
    <cellStyle name="60% - Cor4" xfId="150"/>
    <cellStyle name="60% - Cor4 2" xfId="151"/>
    <cellStyle name="60% - Cor5" xfId="152"/>
    <cellStyle name="60% - Cor5 2" xfId="153"/>
    <cellStyle name="60% - Cor6" xfId="154"/>
    <cellStyle name="60% - Cor6 2" xfId="155"/>
    <cellStyle name="60% - Ênfase1 2" xfId="156"/>
    <cellStyle name="60% - Ênfase1 3" xfId="157"/>
    <cellStyle name="60% - Ênfase2 2" xfId="158"/>
    <cellStyle name="60% - Ênfase2 3" xfId="159"/>
    <cellStyle name="60% - Ênfase3 2" xfId="160"/>
    <cellStyle name="60% - Ênfase3 2 2" xfId="161"/>
    <cellStyle name="60% - Ênfase3 3" xfId="162"/>
    <cellStyle name="60% - Ênfase4 2" xfId="163"/>
    <cellStyle name="60% - Ênfase4 2 2" xfId="164"/>
    <cellStyle name="60% - Ênfase4 3" xfId="165"/>
    <cellStyle name="60% - Ênfase5 2" xfId="166"/>
    <cellStyle name="60% - Ênfase5 3" xfId="167"/>
    <cellStyle name="60% - Ênfase6 2" xfId="168"/>
    <cellStyle name="60% - Ênfase6 2 2" xfId="169"/>
    <cellStyle name="60% - Ênfase6 3" xfId="170"/>
    <cellStyle name="60% - Ênfase6 37" xfId="171"/>
    <cellStyle name="Bom 2" xfId="172"/>
    <cellStyle name="Bom 3" xfId="173"/>
    <cellStyle name="Cabeçalho 1" xfId="174"/>
    <cellStyle name="Cabeçalho 1 2" xfId="175"/>
    <cellStyle name="Cabeçalho 2" xfId="176"/>
    <cellStyle name="Cabeçalho 2 2" xfId="177"/>
    <cellStyle name="Cabeçalho 3" xfId="178"/>
    <cellStyle name="Cabeçalho 3 2" xfId="179"/>
    <cellStyle name="Cabeçalho 4" xfId="180"/>
    <cellStyle name="Cabeçalho 4 2" xfId="181"/>
    <cellStyle name="Cálculo 2" xfId="182"/>
    <cellStyle name="Cálculo 2 2" xfId="183"/>
    <cellStyle name="Cálculo 2 2 2" xfId="184"/>
    <cellStyle name="Cálculo 2 2_CÁLCULO DE HORAS - tabela MARÇO 2014" xfId="185"/>
    <cellStyle name="Cálculo 2 3" xfId="186"/>
    <cellStyle name="Cálculo 2 3 2" xfId="187"/>
    <cellStyle name="Cálculo 2 3_CÁLCULO DE HORAS - tabela MARÇO 2014" xfId="188"/>
    <cellStyle name="Cálculo 2 4" xfId="189"/>
    <cellStyle name="Cálculo 2_AQPNG_ORC_R01_2013_11_22(OBRA COMPLETA) 29112013-2" xfId="190"/>
    <cellStyle name="Cálculo 3" xfId="191"/>
    <cellStyle name="Cálculo 3 2" xfId="192"/>
    <cellStyle name="Cálculo 3_CÁLCULO DE HORAS - tabela MARÇO 2014" xfId="193"/>
    <cellStyle name="category" xfId="194"/>
    <cellStyle name="Célula de Verificação 2" xfId="195"/>
    <cellStyle name="Célula de Verificação 3" xfId="196"/>
    <cellStyle name="Célula Ligada" xfId="197"/>
    <cellStyle name="Célula Ligada 2" xfId="198"/>
    <cellStyle name="Célula Vinculada 2" xfId="199"/>
    <cellStyle name="Célula Vinculada 3" xfId="200"/>
    <cellStyle name="Comma" xfId="201"/>
    <cellStyle name="Comma [0]_aola" xfId="202"/>
    <cellStyle name="Comma_5 Series SW" xfId="203"/>
    <cellStyle name="Comma0" xfId="204"/>
    <cellStyle name="Comma0 - Modelo1" xfId="205"/>
    <cellStyle name="Comma0 - Style1" xfId="206"/>
    <cellStyle name="Comma1 - Modelo2" xfId="207"/>
    <cellStyle name="Comma1 - Style2" xfId="208"/>
    <cellStyle name="Cor1" xfId="209"/>
    <cellStyle name="Cor1 2" xfId="210"/>
    <cellStyle name="Cor2" xfId="211"/>
    <cellStyle name="Cor2 2" xfId="212"/>
    <cellStyle name="Cor3" xfId="213"/>
    <cellStyle name="Cor3 2" xfId="214"/>
    <cellStyle name="Cor4" xfId="215"/>
    <cellStyle name="Cor4 2" xfId="216"/>
    <cellStyle name="Cor5" xfId="217"/>
    <cellStyle name="Cor5 2" xfId="218"/>
    <cellStyle name="Cor6" xfId="219"/>
    <cellStyle name="Cor6 2" xfId="220"/>
    <cellStyle name="Correcto" xfId="221"/>
    <cellStyle name="Correcto 2" xfId="222"/>
    <cellStyle name="Currency" xfId="223"/>
    <cellStyle name="Currency $" xfId="224"/>
    <cellStyle name="Currency [0]_1995" xfId="225"/>
    <cellStyle name="Currency_1995" xfId="226"/>
    <cellStyle name="Currency0" xfId="227"/>
    <cellStyle name="Date" xfId="228"/>
    <cellStyle name="Dia" xfId="229"/>
    <cellStyle name="Encabez1" xfId="230"/>
    <cellStyle name="Encabez2" xfId="231"/>
    <cellStyle name="Ênfase1 2" xfId="232"/>
    <cellStyle name="Ênfase1 3" xfId="233"/>
    <cellStyle name="Ênfase2 2" xfId="234"/>
    <cellStyle name="Ênfase2 3" xfId="235"/>
    <cellStyle name="Ênfase3 2" xfId="236"/>
    <cellStyle name="Ênfase3 3" xfId="237"/>
    <cellStyle name="Ênfase4 2" xfId="238"/>
    <cellStyle name="Ênfase4 3" xfId="239"/>
    <cellStyle name="Ênfase5 2" xfId="240"/>
    <cellStyle name="Ênfase5 3" xfId="241"/>
    <cellStyle name="Ênfase6 2" xfId="242"/>
    <cellStyle name="Ênfase6 3" xfId="243"/>
    <cellStyle name="Entrada 2" xfId="244"/>
    <cellStyle name="Entrada 2 2" xfId="245"/>
    <cellStyle name="Entrada 2 2 2" xfId="246"/>
    <cellStyle name="Entrada 2 2_CÁLCULO DE HORAS - tabela MARÇO 2014" xfId="247"/>
    <cellStyle name="Entrada 2 3" xfId="248"/>
    <cellStyle name="Entrada 2 3 2" xfId="249"/>
    <cellStyle name="Entrada 2 3_CÁLCULO DE HORAS - tabela MARÇO 2014" xfId="250"/>
    <cellStyle name="Entrada 2 4" xfId="251"/>
    <cellStyle name="Entrada 2_AQPNG_ORC_R01_2013_11_22(OBRA COMPLETA) 29112013-2" xfId="252"/>
    <cellStyle name="Entrada 3" xfId="253"/>
    <cellStyle name="Entrada 3 2" xfId="254"/>
    <cellStyle name="Entrada 3_CÁLCULO DE HORAS - tabela MARÇO 2014" xfId="255"/>
    <cellStyle name="ESPECM" xfId="256"/>
    <cellStyle name="Estilo 1" xfId="257"/>
    <cellStyle name="Estilo 1 2" xfId="258"/>
    <cellStyle name="Estilo 1_AQPNG_ORC_R01_2013_11_22(OBRA COMPLETA) 29112013-2" xfId="259"/>
    <cellStyle name="Euro" xfId="260"/>
    <cellStyle name="Excel Built-in Comma" xfId="261"/>
    <cellStyle name="Excel Built-in Comma 2" xfId="262"/>
    <cellStyle name="Excel Built-in Comma 2 2" xfId="263"/>
    <cellStyle name="Excel Built-in Comma 3" xfId="264"/>
    <cellStyle name="Excel Built-in Comma 4" xfId="265"/>
    <cellStyle name="Excel Built-in Comma 5" xfId="266"/>
    <cellStyle name="Excel Built-in Excel Built-in Excel Built-in Excel Built-in Excel Built-in Excel Built-in Excel Built-in Excel Built-in Separador de milhares 4" xfId="267"/>
    <cellStyle name="Excel Built-in Excel Built-in Excel Built-in Excel Built-in Excel Built-in Excel Built-in Excel Built-in Separador de milhares 4" xfId="268"/>
    <cellStyle name="Excel Built-in Normal" xfId="269"/>
    <cellStyle name="Excel Built-in Normal 1" xfId="270"/>
    <cellStyle name="Excel Built-in Normal 2" xfId="271"/>
    <cellStyle name="Excel Built-in Normal 2 2" xfId="272"/>
    <cellStyle name="Excel Built-in Normal 3" xfId="273"/>
    <cellStyle name="Excel Built-in Normal 4" xfId="274"/>
    <cellStyle name="Excel Built-in Normal 5" xfId="275"/>
    <cellStyle name="Excel Built-in Normal 6" xfId="276"/>
    <cellStyle name="Excel Built-in Normal_Planilha RETROFIT PALÁCIO - VRF  DEZEMBRO  2013 CRONOGRAMA 15 MESES _ R02 - 2" xfId="277"/>
    <cellStyle name="Excel_BuiltIn_Comma" xfId="278"/>
    <cellStyle name="F2" xfId="279"/>
    <cellStyle name="F3" xfId="280"/>
    <cellStyle name="F4" xfId="281"/>
    <cellStyle name="F5" xfId="282"/>
    <cellStyle name="F6" xfId="283"/>
    <cellStyle name="F7" xfId="284"/>
    <cellStyle name="F8" xfId="285"/>
    <cellStyle name="Fijo" xfId="286"/>
    <cellStyle name="Financiero" xfId="287"/>
    <cellStyle name="Fixed" xfId="288"/>
    <cellStyle name="Followed Hyperlink" xfId="289"/>
    <cellStyle name="Grey" xfId="290"/>
    <cellStyle name="HEADER" xfId="291"/>
    <cellStyle name="Heading" xfId="292"/>
    <cellStyle name="Heading 1" xfId="293"/>
    <cellStyle name="Heading 2" xfId="294"/>
    <cellStyle name="Heading1" xfId="295"/>
    <cellStyle name="Hiperlink 2" xfId="296"/>
    <cellStyle name="Incorrecto" xfId="297"/>
    <cellStyle name="Incorrecto 2" xfId="298"/>
    <cellStyle name="Incorreto 2" xfId="299"/>
    <cellStyle name="Incorreto 3" xfId="300"/>
    <cellStyle name="Input [yellow]" xfId="301"/>
    <cellStyle name="Millares [0]_10 AVERIAS MASIVAS + ANT" xfId="302"/>
    <cellStyle name="Millares_10 AVERIAS MASIVAS + ANT" xfId="303"/>
    <cellStyle name="Model" xfId="304"/>
    <cellStyle name="Moeda 10" xfId="305"/>
    <cellStyle name="Moeda 11" xfId="306"/>
    <cellStyle name="Moeda 2" xfId="307"/>
    <cellStyle name="Moeda 2 2" xfId="308"/>
    <cellStyle name="Moeda 2 2 2" xfId="309"/>
    <cellStyle name="Moeda 2 2 3" xfId="310"/>
    <cellStyle name="Moeda 2 2 4" xfId="311"/>
    <cellStyle name="Moeda 2 2_AQPNG_ORC_R01_2013_11_22(OBRA COMPLETA) 29112013-2" xfId="312"/>
    <cellStyle name="Moeda 2 3" xfId="313"/>
    <cellStyle name="Moeda 2 3 2" xfId="314"/>
    <cellStyle name="Moeda 2 3_AQPNG_ORC_R01_2013_11_22(OBRA COMPLETA) 29112013-2" xfId="315"/>
    <cellStyle name="Moeda 2 4" xfId="316"/>
    <cellStyle name="Moeda 2 5" xfId="317"/>
    <cellStyle name="Moeda 2_AQPNG_ORC_R01_2013_11_22(OBRA COMPLETA) 29112013-2" xfId="318"/>
    <cellStyle name="Moeda 3" xfId="319"/>
    <cellStyle name="Moeda 3 2" xfId="320"/>
    <cellStyle name="Moeda 3 2 2" xfId="321"/>
    <cellStyle name="Moeda 3 2_AQPNG_ORC_R01_2013_11_22(OBRA COMPLETA) 29112013-2" xfId="322"/>
    <cellStyle name="Moeda 3 3" xfId="323"/>
    <cellStyle name="Moeda 3 3 2" xfId="324"/>
    <cellStyle name="Moeda 3 3_AQPNG_ORC_R01_2013_11_22(OBRA COMPLETA) 29112013-2" xfId="325"/>
    <cellStyle name="Moeda 3 4" xfId="326"/>
    <cellStyle name="Moeda 3_AQPNG_ORC_R01_2013_11_22(OBRA COMPLETA) 29112013-2" xfId="327"/>
    <cellStyle name="Moeda 4" xfId="328"/>
    <cellStyle name="Moeda 4 2" xfId="329"/>
    <cellStyle name="Moeda 4 2 2" xfId="330"/>
    <cellStyle name="Moeda 4 2 2 2" xfId="331"/>
    <cellStyle name="Moeda 4 2 3" xfId="332"/>
    <cellStyle name="Moeda 4 2 4" xfId="333"/>
    <cellStyle name="Moeda 4 2_AQPNG_ORC_R01_2013_11_22(OBRA COMPLETA) 29112013-2" xfId="334"/>
    <cellStyle name="Moeda 4 3" xfId="335"/>
    <cellStyle name="Moeda 4 3 2" xfId="336"/>
    <cellStyle name="Moeda 4 3 3" xfId="337"/>
    <cellStyle name="Moeda 4 4" xfId="338"/>
    <cellStyle name="Moeda 4 5" xfId="339"/>
    <cellStyle name="Moeda 4_AQPNG_ORC_R01_2013_11_22(OBRA COMPLETA) 29112013-2" xfId="340"/>
    <cellStyle name="Moeda 5" xfId="341"/>
    <cellStyle name="Moeda 5 10" xfId="342"/>
    <cellStyle name="Moeda 5 11" xfId="343"/>
    <cellStyle name="Moeda 5 2" xfId="344"/>
    <cellStyle name="Moeda 5 2 2" xfId="345"/>
    <cellStyle name="Moeda 5 2 2 2" xfId="346"/>
    <cellStyle name="Moeda 5 2 2 3" xfId="347"/>
    <cellStyle name="Moeda 5 2 3" xfId="348"/>
    <cellStyle name="Moeda 5 2 3 2" xfId="349"/>
    <cellStyle name="Moeda 5 2 4" xfId="350"/>
    <cellStyle name="Moeda 5 2 5" xfId="351"/>
    <cellStyle name="Moeda 5 3" xfId="352"/>
    <cellStyle name="Moeda 5 3 2" xfId="353"/>
    <cellStyle name="Moeda 5 3 2 2" xfId="354"/>
    <cellStyle name="Moeda 5 3 3" xfId="355"/>
    <cellStyle name="Moeda 5 3 4" xfId="356"/>
    <cellStyle name="Moeda 5 4" xfId="357"/>
    <cellStyle name="Moeda 5 5" xfId="358"/>
    <cellStyle name="Moeda 5 5 2" xfId="359"/>
    <cellStyle name="Moeda 5 5 3" xfId="360"/>
    <cellStyle name="Moeda 5 6" xfId="361"/>
    <cellStyle name="Moeda 5 6 2" xfId="362"/>
    <cellStyle name="Moeda 5 6 3" xfId="363"/>
    <cellStyle name="Moeda 5 7" xfId="364"/>
    <cellStyle name="Moeda 5 7 2" xfId="365"/>
    <cellStyle name="Moeda 5 8" xfId="366"/>
    <cellStyle name="Moeda 5 8 2" xfId="367"/>
    <cellStyle name="Moeda 5 9" xfId="368"/>
    <cellStyle name="Moeda 5_AQPNG_ORC_R01_2013_11_22(OBRA COMPLETA) 29112013-2" xfId="369"/>
    <cellStyle name="Moeda 6" xfId="370"/>
    <cellStyle name="Moeda 6 2" xfId="371"/>
    <cellStyle name="Moeda 6 2 2" xfId="372"/>
    <cellStyle name="Moeda 6 3" xfId="373"/>
    <cellStyle name="Moeda 6 4" xfId="374"/>
    <cellStyle name="Moeda 6_AQPNG_ORC_R01_2013_11_22(OBRA COMPLETA) 29112013-2" xfId="375"/>
    <cellStyle name="Moeda 7" xfId="376"/>
    <cellStyle name="Moeda 7 2" xfId="377"/>
    <cellStyle name="Moeda 8" xfId="378"/>
    <cellStyle name="Moeda 8 2" xfId="379"/>
    <cellStyle name="Moeda 9" xfId="380"/>
    <cellStyle name="Moneda [0]_10 AVERIAS MASIVAS + ANT" xfId="381"/>
    <cellStyle name="Moneda_10 AVERIAS MASIVAS + ANT" xfId="382"/>
    <cellStyle name="Monetario" xfId="383"/>
    <cellStyle name="Neutra 2" xfId="384"/>
    <cellStyle name="Neutra 3" xfId="385"/>
    <cellStyle name="Neutro" xfId="386"/>
    <cellStyle name="Neutro 2" xfId="387"/>
    <cellStyle name="no dec" xfId="388"/>
    <cellStyle name="Normal" xfId="0" builtinId="0"/>
    <cellStyle name="Normal - Style1" xfId="389"/>
    <cellStyle name="Normal 10" xfId="390"/>
    <cellStyle name="Normal 10 2" xfId="391"/>
    <cellStyle name="Normal 10 3" xfId="392"/>
    <cellStyle name="Normal 10 3 2" xfId="393"/>
    <cellStyle name="Normal 10 4" xfId="394"/>
    <cellStyle name="Normal 10 5" xfId="395"/>
    <cellStyle name="Normal 10_AQPNG_ORC_R01_2013_11_22(OBRA COMPLETA) 29112013-2" xfId="396"/>
    <cellStyle name="Normal 11" xfId="397"/>
    <cellStyle name="Normal 11 2" xfId="398"/>
    <cellStyle name="Normal 11 2 2" xfId="399"/>
    <cellStyle name="Normal 11 3" xfId="400"/>
    <cellStyle name="Normal 11 4" xfId="401"/>
    <cellStyle name="Normal 11 5" xfId="402"/>
    <cellStyle name="Normal 11_AQPNG_ORC_R01_2013_11_22(OBRA COMPLETA) 29112013-2" xfId="403"/>
    <cellStyle name="Normal 12" xfId="404"/>
    <cellStyle name="Normal 12 2" xfId="405"/>
    <cellStyle name="Normal 12 2 2" xfId="406"/>
    <cellStyle name="Normal 12 2 3" xfId="407"/>
    <cellStyle name="Normal 12 2_CÁLCULO DE HORAS - tabela MARÇO 2014" xfId="408"/>
    <cellStyle name="Normal 12 3" xfId="409"/>
    <cellStyle name="Normal 12 3 2" xfId="410"/>
    <cellStyle name="Normal 12 3_CÁLCULO DE HORAS - tabela MARÇO 2014" xfId="411"/>
    <cellStyle name="Normal 12 4" xfId="412"/>
    <cellStyle name="Normal 12 5" xfId="413"/>
    <cellStyle name="Normal 12_AQPNG_ORC_R01_2013_11_22(OBRA COMPLETA) 29112013-2" xfId="414"/>
    <cellStyle name="Normal 13" xfId="415"/>
    <cellStyle name="Normal 14" xfId="416"/>
    <cellStyle name="Normal 15" xfId="417"/>
    <cellStyle name="Normal 16" xfId="418"/>
    <cellStyle name="Normal 17" xfId="419"/>
    <cellStyle name="Normal 18" xfId="420"/>
    <cellStyle name="Normal 19" xfId="421"/>
    <cellStyle name="Normal 2" xfId="422"/>
    <cellStyle name="Normal 2 2" xfId="423"/>
    <cellStyle name="Normal 2 2 2" xfId="424"/>
    <cellStyle name="Normal 2 2 3" xfId="425"/>
    <cellStyle name="Normal 2 2 3 2" xfId="426"/>
    <cellStyle name="Normal 2 2 4" xfId="427"/>
    <cellStyle name="Normal 2 2 4 2" xfId="428"/>
    <cellStyle name="Normal 2 2 5" xfId="429"/>
    <cellStyle name="Normal 2 2 6" xfId="430"/>
    <cellStyle name="Normal 2 2 7" xfId="431"/>
    <cellStyle name="Normal 2 2_CEEP BANDEIRANTES - REV. SUELY" xfId="432"/>
    <cellStyle name="Normal 2 3" xfId="433"/>
    <cellStyle name="Normal 2 3 2" xfId="434"/>
    <cellStyle name="Normal 2 3 2 2" xfId="435"/>
    <cellStyle name="Normal 2 3 2 3" xfId="436"/>
    <cellStyle name="Normal 2 3 3" xfId="437"/>
    <cellStyle name="Normal 2 3 4" xfId="438"/>
    <cellStyle name="Normal 2 4" xfId="439"/>
    <cellStyle name="Normal 2 4 2" xfId="440"/>
    <cellStyle name="Normal 2 5" xfId="441"/>
    <cellStyle name="Normal 2 6" xfId="442"/>
    <cellStyle name="Normal 2_0130.02.IMUNIZAÇÃO SGA_PLANILHA ORÇAMENTARIA.R05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1"/>
    <cellStyle name="Normal 3" xfId="453"/>
    <cellStyle name="Normal 3 2" xfId="454"/>
    <cellStyle name="Normal 3 3" xfId="455"/>
    <cellStyle name="Normal 3 3 2" xfId="456"/>
    <cellStyle name="Normal 3 4" xfId="457"/>
    <cellStyle name="Normal 3 5" xfId="458"/>
    <cellStyle name="Normal 3 6" xfId="459"/>
    <cellStyle name="Normal 3_Planilha RETROFIT PALÁCIO - VRF  DEZEMBRO  2013 CRONOGRAMA 15 MESES _ R02 - 2" xfId="460"/>
    <cellStyle name="Normal 30" xfId="769"/>
    <cellStyle name="Normal 31" xfId="770"/>
    <cellStyle name="Normal 32" xfId="461"/>
    <cellStyle name="Normal 33" xfId="773"/>
    <cellStyle name="Normal 4" xfId="462"/>
    <cellStyle name="Normal 4 10" xfId="463"/>
    <cellStyle name="Normal 4 2" xfId="464"/>
    <cellStyle name="Normal 4 3" xfId="465"/>
    <cellStyle name="Normal 4 3 2" xfId="466"/>
    <cellStyle name="Normal 4 3 2 2" xfId="467"/>
    <cellStyle name="Normal 4 3 3" xfId="468"/>
    <cellStyle name="Normal 4 3 4" xfId="469"/>
    <cellStyle name="Normal 4 3_AQPNG_ORC_R01_2013_11_22(OBRA COMPLETA) 29112013-2" xfId="470"/>
    <cellStyle name="Normal 4 4" xfId="471"/>
    <cellStyle name="Normal 4 4 2" xfId="472"/>
    <cellStyle name="Normal 4 5" xfId="473"/>
    <cellStyle name="Normal 4 6" xfId="474"/>
    <cellStyle name="Normal 4 7" xfId="475"/>
    <cellStyle name="Normal 4 8" xfId="476"/>
    <cellStyle name="Normal 4_CEEP BANDEIRANTES - REV. SUELY" xfId="477"/>
    <cellStyle name="Normal 40" xfId="478"/>
    <cellStyle name="Normal 44" xfId="479"/>
    <cellStyle name="Normal 5" xfId="480"/>
    <cellStyle name="Normal 5 2" xfId="481"/>
    <cellStyle name="Normal 5 3" xfId="482"/>
    <cellStyle name="Normal 5 4" xfId="483"/>
    <cellStyle name="Normal 6" xfId="484"/>
    <cellStyle name="Normal 6 2" xfId="485"/>
    <cellStyle name="Normal 6 2 2" xfId="486"/>
    <cellStyle name="Normal 6 3" xfId="487"/>
    <cellStyle name="Normal 6_Cópia de CEEP INDÍGENA DO PARANÁ  - LICITAÇÃO" xfId="488"/>
    <cellStyle name="Normal 7" xfId="489"/>
    <cellStyle name="Normal 7 2" xfId="490"/>
    <cellStyle name="Normal 8" xfId="491"/>
    <cellStyle name="Normal 8 2" xfId="492"/>
    <cellStyle name="Normal 8 3" xfId="493"/>
    <cellStyle name="Normal 9" xfId="494"/>
    <cellStyle name="Normal 9 2" xfId="495"/>
    <cellStyle name="Normal 9 3" xfId="496"/>
    <cellStyle name="Normal 9_AQPNG_ORC_R01_2013_11_22(OBRA COMPLETA) 29112013-2" xfId="497"/>
    <cellStyle name="Normal_SEJU" xfId="772"/>
    <cellStyle name="Nota 2" xfId="498"/>
    <cellStyle name="Nota 2 2" xfId="499"/>
    <cellStyle name="Nota 2 2 2" xfId="500"/>
    <cellStyle name="Nota 2 2_CÁLCULO DE HORAS - tabela MARÇO 2014" xfId="501"/>
    <cellStyle name="Nota 2 3" xfId="502"/>
    <cellStyle name="Nota 2 3 2" xfId="503"/>
    <cellStyle name="Nota 2 3_CÁLCULO DE HORAS - tabela MARÇO 2014" xfId="504"/>
    <cellStyle name="Nota 2 4" xfId="505"/>
    <cellStyle name="Nota 2_AQPNG_ORC_R01_2013_11_22(OBRA COMPLETA) 29112013-2" xfId="506"/>
    <cellStyle name="Nota 3" xfId="507"/>
    <cellStyle name="Nota 3 2" xfId="508"/>
    <cellStyle name="Nota 3_CÁLCULO DE HORAS - tabela MARÇO 2014" xfId="509"/>
    <cellStyle name="Nota 4" xfId="510"/>
    <cellStyle name="Nota 5" xfId="511"/>
    <cellStyle name="Nota 6" xfId="512"/>
    <cellStyle name="Nota 6 2" xfId="513"/>
    <cellStyle name="Percent" xfId="514"/>
    <cellStyle name="Percent [2]" xfId="515"/>
    <cellStyle name="Percentagem 2" xfId="516"/>
    <cellStyle name="Percentagem 2 2" xfId="517"/>
    <cellStyle name="Percentagem 2 3" xfId="518"/>
    <cellStyle name="Percentagem 2_AQPNG_ORC_R01_2013_11_22(OBRA COMPLETA) 29112013-2" xfId="519"/>
    <cellStyle name="Percentagem 3" xfId="520"/>
    <cellStyle name="Percentagem 3 2" xfId="521"/>
    <cellStyle name="Percentagem 3_AQPNG_ORC_R01_2013_11_22(OBRA COMPLETA) 29112013-2" xfId="522"/>
    <cellStyle name="Percentagem 4" xfId="523"/>
    <cellStyle name="Percentagem 4 2" xfId="524"/>
    <cellStyle name="Percentagem 4_AQPNG_ORC_R01_2013_11_22(OBRA COMPLETA) 29112013-2" xfId="525"/>
    <cellStyle name="PLANILHA ANALITICA" xfId="526"/>
    <cellStyle name="PLANILHA ANALITICA 2" xfId="527"/>
    <cellStyle name="PLANILHA ANALITICA_AQPNG_ORC_R01_2013_11_22(OBRA COMPLETA) 29112013-2" xfId="528"/>
    <cellStyle name="planilhas" xfId="529"/>
    <cellStyle name="Porcentagem" xfId="771" builtinId="5"/>
    <cellStyle name="Porcentagem 2" xfId="530"/>
    <cellStyle name="Porcentagem 2 10" xfId="531"/>
    <cellStyle name="Porcentagem 2 2" xfId="532"/>
    <cellStyle name="Porcentagem 2 2 2" xfId="533"/>
    <cellStyle name="Porcentagem 2 2_AQPNG_ORC_R01_2013_11_22(OBRA COMPLETA) 29112013-2" xfId="534"/>
    <cellStyle name="Porcentagem 2 3" xfId="535"/>
    <cellStyle name="Porcentagem 2 3 2" xfId="536"/>
    <cellStyle name="Porcentagem 2 3_AQPNG_ORC_R01_2013_11_22(OBRA COMPLETA) 29112013-2" xfId="537"/>
    <cellStyle name="Porcentagem 2 4" xfId="538"/>
    <cellStyle name="Porcentagem 2 4 2" xfId="539"/>
    <cellStyle name="Porcentagem 2 4_AQPNG_ORC_R01_2013_11_22(OBRA COMPLETA) 29112013-2" xfId="540"/>
    <cellStyle name="Porcentagem 2 5" xfId="541"/>
    <cellStyle name="Porcentagem 2 5 2" xfId="542"/>
    <cellStyle name="Porcentagem 2 5_AQPNG_ORC_R01_2013_11_22(OBRA COMPLETA) 29112013-2" xfId="543"/>
    <cellStyle name="Porcentagem 2 6" xfId="544"/>
    <cellStyle name="Porcentagem 2 6 2" xfId="545"/>
    <cellStyle name="Porcentagem 2 7" xfId="546"/>
    <cellStyle name="Porcentagem 2 8" xfId="547"/>
    <cellStyle name="Porcentagem 2 9" xfId="548"/>
    <cellStyle name="Porcentagem 2_AQPNG_ORC_R01_2013_11_22(OBRA COMPLETA) 29112013-2" xfId="549"/>
    <cellStyle name="Porcentagem 3" xfId="550"/>
    <cellStyle name="Porcentagem 3 2" xfId="551"/>
    <cellStyle name="Porcentagem 3 3" xfId="552"/>
    <cellStyle name="Porcentagem 3 4" xfId="553"/>
    <cellStyle name="Porcentagem 3_AQPNG_ORC_R01_2013_11_22(OBRA COMPLETA) 29112013-2" xfId="554"/>
    <cellStyle name="Porcentagem 4" xfId="555"/>
    <cellStyle name="Porcentagem 4 2" xfId="556"/>
    <cellStyle name="Porcentagem 4 2 2" xfId="557"/>
    <cellStyle name="Porcentagem 4 3" xfId="558"/>
    <cellStyle name="Porcentagem 4 4" xfId="559"/>
    <cellStyle name="Porcentagem 4 5" xfId="560"/>
    <cellStyle name="Porcentagem 4_AQPNG_ORC_R01_2013_11_22(OBRA COMPLETA) 29112013-2" xfId="561"/>
    <cellStyle name="Porcentagem 5" xfId="562"/>
    <cellStyle name="Porcentaje" xfId="563"/>
    <cellStyle name="Result" xfId="564"/>
    <cellStyle name="Result2" xfId="565"/>
    <cellStyle name="RM" xfId="566"/>
    <cellStyle name="Saída 2" xfId="567"/>
    <cellStyle name="Saída 2 2" xfId="568"/>
    <cellStyle name="Saída 2 2 2" xfId="569"/>
    <cellStyle name="Saída 2 2_CÁLCULO DE HORAS - tabela MARÇO 2014" xfId="570"/>
    <cellStyle name="Saída 2 3" xfId="571"/>
    <cellStyle name="Saída 2 3 2" xfId="572"/>
    <cellStyle name="Saída 2 3_CÁLCULO DE HORAS - tabela MARÇO 2014" xfId="573"/>
    <cellStyle name="Saída 2 4" xfId="574"/>
    <cellStyle name="Saída 2_AQPNG_ORC_R01_2013_11_22(OBRA COMPLETA) 29112013-2" xfId="575"/>
    <cellStyle name="Saída 3" xfId="576"/>
    <cellStyle name="Saída 3 2" xfId="577"/>
    <cellStyle name="Saída 3_CÁLCULO DE HORAS - tabela MARÇO 2014" xfId="578"/>
    <cellStyle name="Separador de m" xfId="579"/>
    <cellStyle name="Separador de milhares 2" xfId="580"/>
    <cellStyle name="Separador de milhares 2 10" xfId="581"/>
    <cellStyle name="Separador de milhares 2 10 2" xfId="582"/>
    <cellStyle name="Separador de milhares 2 10 2 2" xfId="583"/>
    <cellStyle name="Separador de milhares 2 2" xfId="584"/>
    <cellStyle name="Separador de milhares 2 2 2" xfId="585"/>
    <cellStyle name="Separador de milhares 2 2_AQPNG_ORC_R01_2013_11_22(OBRA COMPLETA) 29112013-2" xfId="586"/>
    <cellStyle name="Separador de milhares 2 3" xfId="587"/>
    <cellStyle name="Separador de milhares 2 3 2" xfId="588"/>
    <cellStyle name="Separador de milhares 2 3_AQPNG_ORC_R01_2013_11_22(OBRA COMPLETA) 29112013-2" xfId="589"/>
    <cellStyle name="Separador de milhares 2 4" xfId="590"/>
    <cellStyle name="Separador de milhares 2 4 2" xfId="591"/>
    <cellStyle name="Separador de milhares 2 4_AQPNG_ORC_R01_2013_11_22(OBRA COMPLETA) 29112013-2" xfId="592"/>
    <cellStyle name="Separador de milhares 2 5" xfId="593"/>
    <cellStyle name="Separador de milhares 2 5 2" xfId="594"/>
    <cellStyle name="Separador de milhares 2 5 2 2" xfId="595"/>
    <cellStyle name="Separador de milhares 2 5 3" xfId="596"/>
    <cellStyle name="Separador de milhares 2 5_AQPNG_ORC_R01_2013_11_22(OBRA COMPLETA) 29112013-2" xfId="597"/>
    <cellStyle name="Separador de milhares 2 6" xfId="598"/>
    <cellStyle name="Separador de milhares 2 6 2" xfId="599"/>
    <cellStyle name="Separador de milhares 2 6 3" xfId="600"/>
    <cellStyle name="Separador de milhares 2 7" xfId="601"/>
    <cellStyle name="Separador de milhares 2 7 2" xfId="602"/>
    <cellStyle name="Separador de milhares 2 7 2 2" xfId="603"/>
    <cellStyle name="Separador de milhares 2 8" xfId="604"/>
    <cellStyle name="Separador de milhares 2 8 2" xfId="605"/>
    <cellStyle name="Separador de milhares 2 8 2 2" xfId="606"/>
    <cellStyle name="Separador de milhares 2 9" xfId="607"/>
    <cellStyle name="Separador de milhares 2 9 2" xfId="608"/>
    <cellStyle name="Separador de milhares 2 9 2 2" xfId="609"/>
    <cellStyle name="Separador de milhares 2_AQPNG_ORC_R01_2013_11_22(OBRA COMPLETA) 29112013-2" xfId="610"/>
    <cellStyle name="Separador de milhares 3" xfId="611"/>
    <cellStyle name="Separador de milhares 3 2" xfId="612"/>
    <cellStyle name="Separador de milhares 3 2 2" xfId="613"/>
    <cellStyle name="Separador de milhares 3 2 3" xfId="614"/>
    <cellStyle name="Separador de milhares 3 2 4" xfId="615"/>
    <cellStyle name="Separador de milhares 3 2_AQPNG_ORC_R01_2013_11_22(OBRA COMPLETA) 29112013-2" xfId="616"/>
    <cellStyle name="Separador de milhares 3 3" xfId="617"/>
    <cellStyle name="Separador de milhares 3 3 2" xfId="618"/>
    <cellStyle name="Separador de milhares 3 3_AQPNG_ORC_R01_2013_11_22(OBRA COMPLETA) 29112013-2" xfId="619"/>
    <cellStyle name="Separador de milhares 3 4" xfId="620"/>
    <cellStyle name="Separador de milhares 3 4 2" xfId="621"/>
    <cellStyle name="Separador de milhares 3 4 2 2" xfId="622"/>
    <cellStyle name="Separador de milhares 3 4 3" xfId="623"/>
    <cellStyle name="Separador de milhares 3 4 3 2" xfId="624"/>
    <cellStyle name="Separador de milhares 3 5" xfId="625"/>
    <cellStyle name="Separador de milhares 3 5 2" xfId="626"/>
    <cellStyle name="Separador de milhares 3 5 2 2" xfId="627"/>
    <cellStyle name="Separador de milhares 3 5 3" xfId="628"/>
    <cellStyle name="Separador de milhares 3 5 3 2" xfId="629"/>
    <cellStyle name="Separador de milhares 3 6" xfId="630"/>
    <cellStyle name="Separador de milhares 3 6 2" xfId="631"/>
    <cellStyle name="Separador de milhares 3 6 2 2" xfId="632"/>
    <cellStyle name="Separador de milhares 3 7" xfId="633"/>
    <cellStyle name="Separador de milhares 3 7 2" xfId="634"/>
    <cellStyle name="Separador de milhares 3 7 2 2" xfId="635"/>
    <cellStyle name="Separador de milhares 3 8" xfId="636"/>
    <cellStyle name="Separador de milhares 3_AQPNG_ORC_R01_2013_11_22(OBRA COMPLETA) 29112013-2" xfId="637"/>
    <cellStyle name="Separador de milhares 4" xfId="638"/>
    <cellStyle name="Separador de milhares 4 2" xfId="639"/>
    <cellStyle name="Separador de milhares 4 2 2" xfId="640"/>
    <cellStyle name="Separador de milhares 4 2_AQPNG_ORC_R01_2013_11_22(OBRA COMPLETA) 29112013-2" xfId="641"/>
    <cellStyle name="Separador de milhares 4 3" xfId="642"/>
    <cellStyle name="Separador de milhares 4 3 2" xfId="643"/>
    <cellStyle name="Separador de milhares 4 3_AQPNG_ORC_R01_2013_11_22(OBRA COMPLETA) 29112013-2" xfId="644"/>
    <cellStyle name="Separador de milhares 4 4" xfId="645"/>
    <cellStyle name="Separador de milhares 4 4 2" xfId="646"/>
    <cellStyle name="Separador de milhares 4 4 2 2" xfId="647"/>
    <cellStyle name="Separador de milhares 4 4 3" xfId="648"/>
    <cellStyle name="Separador de milhares 4 4 3 2" xfId="649"/>
    <cellStyle name="Separador de milhares 4 5" xfId="650"/>
    <cellStyle name="Separador de milhares 4 5 2" xfId="651"/>
    <cellStyle name="Separador de milhares 4 5 2 2" xfId="652"/>
    <cellStyle name="Separador de milhares 4 6" xfId="653"/>
    <cellStyle name="Separador de milhares 4 6 2" xfId="654"/>
    <cellStyle name="Separador de milhares 4 6 2 2" xfId="655"/>
    <cellStyle name="Separador de milhares 4 7" xfId="656"/>
    <cellStyle name="Separador de milhares 4 7 2" xfId="657"/>
    <cellStyle name="Separador de milhares 4 7 2 2" xfId="658"/>
    <cellStyle name="Separador de milhares 4 8" xfId="659"/>
    <cellStyle name="Separador de milhares 4 9" xfId="660"/>
    <cellStyle name="Separador de milhares 4_AQPNG_ORC_R01_2013_11_22(OBRA COMPLETA) 29112013-2" xfId="661"/>
    <cellStyle name="Separador de milhares 5" xfId="662"/>
    <cellStyle name="Separador de milhares 5 2" xfId="663"/>
    <cellStyle name="Separador de milhares 5_AQPNG_ORC_R01_2013_11_22(OBRA COMPLETA) 29112013-2" xfId="664"/>
    <cellStyle name="Separador de milhares 6" xfId="665"/>
    <cellStyle name="Separador de milhares 6 2" xfId="666"/>
    <cellStyle name="Separador de milhares 6_AQPNG_ORC_R01_2013_11_22(OBRA COMPLETA) 29112013-2" xfId="667"/>
    <cellStyle name="Separador de milhares 7" xfId="668"/>
    <cellStyle name="Separador de milhares 7 2" xfId="669"/>
    <cellStyle name="Separador de milhares 7 2 2" xfId="670"/>
    <cellStyle name="Separador de milhares 7 3" xfId="671"/>
    <cellStyle name="Separador de milhares 7 4" xfId="672"/>
    <cellStyle name="Separador de milhares 8" xfId="673"/>
    <cellStyle name="Separador de milhares 8 2" xfId="674"/>
    <cellStyle name="Separador de milhares 8 2 2" xfId="675"/>
    <cellStyle name="Separador de milhares 8 2 2 2" xfId="676"/>
    <cellStyle name="Separador de milhares 8 2 3" xfId="677"/>
    <cellStyle name="Separador de milhares 8 3" xfId="678"/>
    <cellStyle name="Separador de milhares 8 3 2" xfId="679"/>
    <cellStyle name="Separador de milhares 8 4" xfId="680"/>
    <cellStyle name="Separador de milhares 8 4 2" xfId="681"/>
    <cellStyle name="Separador de milhares 8 5" xfId="682"/>
    <cellStyle name="Separador de milhares 9" xfId="683"/>
    <cellStyle name="Separador de milhares_ELETRICA_2 2" xfId="684"/>
    <cellStyle name="Separador de milhares_ELETRICA_2 2 2" xfId="685"/>
    <cellStyle name="subhead" xfId="686"/>
    <cellStyle name="Texto de Aviso 2" xfId="687"/>
    <cellStyle name="Texto de Aviso 2 2" xfId="688"/>
    <cellStyle name="Texto de Aviso 2_AQPNG_ORC_R01_2013_11_22(OBRA COMPLETA) 29112013-2" xfId="689"/>
    <cellStyle name="Texto Explicativo 2" xfId="690"/>
    <cellStyle name="Texto Explicativo 2 2" xfId="691"/>
    <cellStyle name="Texto Explicativo 2_AQPNG_ORC_R01_2013_11_22(OBRA COMPLETA) 29112013-2" xfId="692"/>
    <cellStyle name="Título 1 2" xfId="693"/>
    <cellStyle name="Título 1 3" xfId="694"/>
    <cellStyle name="Título 2 2" xfId="695"/>
    <cellStyle name="Título 2 3" xfId="696"/>
    <cellStyle name="Título 3 2" xfId="697"/>
    <cellStyle name="Título 3 3" xfId="698"/>
    <cellStyle name="Título 4 2" xfId="699"/>
    <cellStyle name="Título 4 3" xfId="700"/>
    <cellStyle name="Título 5" xfId="701"/>
    <cellStyle name="Título 5 2" xfId="702"/>
    <cellStyle name="Título 5 3" xfId="703"/>
    <cellStyle name="Título 5_AQPNG_ORC_R01_2013_11_22(OBRA COMPLETA) 29112013-2" xfId="704"/>
    <cellStyle name="Título 6" xfId="705"/>
    <cellStyle name="Título 7" xfId="706"/>
    <cellStyle name="Total 2" xfId="707"/>
    <cellStyle name="Total 2 2" xfId="708"/>
    <cellStyle name="Total 2 2 2" xfId="709"/>
    <cellStyle name="Total 2 2_CÁLCULO DE HORAS - tabela MARÇO 2014" xfId="710"/>
    <cellStyle name="Total 2 3" xfId="711"/>
    <cellStyle name="Total 2 3 2" xfId="712"/>
    <cellStyle name="Total 2 3_CÁLCULO DE HORAS - tabela MARÇO 2014" xfId="713"/>
    <cellStyle name="Total 2 4" xfId="714"/>
    <cellStyle name="Total 2_AQPNG_ORC_R01_2013_11_22(OBRA COMPLETA) 29112013-2" xfId="715"/>
    <cellStyle name="Total 3" xfId="716"/>
    <cellStyle name="Total 3 2" xfId="717"/>
    <cellStyle name="Total 3_CÁLCULO DE HORAS - tabela MARÇO 2014" xfId="718"/>
    <cellStyle name="Verificar Célula" xfId="719"/>
    <cellStyle name="Verificar Célula 2" xfId="720"/>
    <cellStyle name="Vírgula 10" xfId="721"/>
    <cellStyle name="Vírgula 11" xfId="722"/>
    <cellStyle name="Vírgula 2" xfId="723"/>
    <cellStyle name="Vírgula 2 10" xfId="724"/>
    <cellStyle name="Vírgula 2 2" xfId="725"/>
    <cellStyle name="Vírgula 2 2 2" xfId="726"/>
    <cellStyle name="Vírgula 2 2 2 2" xfId="727"/>
    <cellStyle name="Vírgula 2 2 2 2 2" xfId="728"/>
    <cellStyle name="Vírgula 2 2 3" xfId="729"/>
    <cellStyle name="Vírgula 2 2_AQPNG_ORC_R01_2013_11_22(OBRA COMPLETA) 29112013-2" xfId="730"/>
    <cellStyle name="Vírgula 2 3" xfId="731"/>
    <cellStyle name="Vírgula 2 3 2" xfId="732"/>
    <cellStyle name="Vírgula 2 3_CÁLCULO DE HORAS - tabela MARÇO 2014" xfId="733"/>
    <cellStyle name="Vírgula 2 4" xfId="734"/>
    <cellStyle name="Vírgula 2 5" xfId="735"/>
    <cellStyle name="Vírgula 2 6" xfId="736"/>
    <cellStyle name="Vírgula 2 7" xfId="737"/>
    <cellStyle name="Vírgula 2 8" xfId="738"/>
    <cellStyle name="Vírgula 2 9" xfId="739"/>
    <cellStyle name="Vírgula 2_AQPNG_ORC_R01_2013_11_22(OBRA COMPLETA) 29112013-2" xfId="740"/>
    <cellStyle name="Vírgula 3" xfId="741"/>
    <cellStyle name="Vírgula 3 2" xfId="742"/>
    <cellStyle name="Vírgula 3_AQPNG_ORC_R01_2013_11_22(OBRA COMPLETA) 29112013-2" xfId="743"/>
    <cellStyle name="Vírgula 4" xfId="744"/>
    <cellStyle name="Vírgula 4 2" xfId="745"/>
    <cellStyle name="Vírgula 4 2 2" xfId="746"/>
    <cellStyle name="Vírgula 4 2 3" xfId="747"/>
    <cellStyle name="Vírgula 4 3" xfId="748"/>
    <cellStyle name="Vírgula 4 4" xfId="749"/>
    <cellStyle name="Vírgula 4_AQPNG_ORC_R01_2013_11_22(OBRA COMPLETA) 29112013-2" xfId="750"/>
    <cellStyle name="Vírgula 5" xfId="751"/>
    <cellStyle name="Vírgula 5 2" xfId="752"/>
    <cellStyle name="Vírgula 5_AQPNG_ORC_R01_2013_11_22(OBRA COMPLETA) 29112013-2" xfId="753"/>
    <cellStyle name="Vírgula 6" xfId="754"/>
    <cellStyle name="Vírgula 6 2" xfId="755"/>
    <cellStyle name="Vírgula 6 2 2" xfId="756"/>
    <cellStyle name="Vírgula 6 2 2 2" xfId="757"/>
    <cellStyle name="Vírgula 6 2 3" xfId="758"/>
    <cellStyle name="Vírgula 6 2 4" xfId="759"/>
    <cellStyle name="Vírgula 6 3" xfId="760"/>
    <cellStyle name="Vírgula 6 4" xfId="761"/>
    <cellStyle name="Vírgula 6 4 2" xfId="762"/>
    <cellStyle name="Vírgula 6 5" xfId="763"/>
    <cellStyle name="Vírgula 6 6" xfId="764"/>
    <cellStyle name="Vírgula 6_CÁLCULO DE HORAS - tabela MARÇO 2014" xfId="765"/>
    <cellStyle name="Vírgula 7" xfId="766"/>
    <cellStyle name="Vírgula 8" xfId="767"/>
    <cellStyle name="Vírgula 9" xfId="76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64"/>
  <sheetViews>
    <sheetView tabSelected="1" zoomScale="90" zoomScaleNormal="90" workbookViewId="0">
      <pane ySplit="9" topLeftCell="A10" activePane="bottomLeft" state="frozen"/>
      <selection activeCell="D32" activeCellId="4" sqref="D28 B32 C31 G28 D32"/>
      <selection pane="bottomLeft" activeCell="E26" sqref="E26:E31"/>
    </sheetView>
  </sheetViews>
  <sheetFormatPr defaultRowHeight="15"/>
  <cols>
    <col min="1" max="1" width="9.140625" style="16"/>
    <col min="2" max="2" width="64.7109375" style="16" customWidth="1"/>
    <col min="3" max="3" width="9.140625" style="16"/>
    <col min="4" max="4" width="12.28515625" style="16" bestFit="1" customWidth="1"/>
    <col min="5" max="5" width="9.85546875" style="16" bestFit="1" customWidth="1"/>
    <col min="6" max="6" width="9.42578125" style="16" bestFit="1" customWidth="1"/>
    <col min="7" max="7" width="13.140625" style="16" customWidth="1"/>
    <col min="8" max="8" width="9.85546875" style="16" bestFit="1" customWidth="1"/>
    <col min="9" max="9" width="10" style="16" bestFit="1" customWidth="1"/>
    <col min="10" max="10" width="12.85546875" style="16" customWidth="1"/>
    <col min="11" max="11" width="14" style="16" customWidth="1"/>
    <col min="12" max="12" width="14.42578125" style="16" bestFit="1" customWidth="1"/>
    <col min="13" max="13" width="14.28515625" style="16" bestFit="1" customWidth="1"/>
    <col min="14" max="52" width="9.140625" style="15"/>
    <col min="53" max="71" width="9.140625" style="25"/>
    <col min="72" max="16384" width="9.140625" style="16"/>
  </cols>
  <sheetData>
    <row r="1" spans="1:14" ht="15.75">
      <c r="A1" s="145" t="s">
        <v>36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</row>
    <row r="2" spans="1:14">
      <c r="A2" s="158" t="s">
        <v>164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4">
      <c r="A3" s="158" t="s">
        <v>165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4" ht="15" customHeight="1">
      <c r="A4" s="146" t="s">
        <v>224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4" ht="15.75" customHeight="1" thickBot="1">
      <c r="A5" s="146" t="s">
        <v>225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4" ht="15.75" thickBot="1">
      <c r="A6" s="54"/>
      <c r="B6" s="55"/>
      <c r="C6" s="56"/>
      <c r="D6" s="57"/>
      <c r="E6" s="147"/>
      <c r="F6" s="147"/>
      <c r="G6" s="147"/>
      <c r="H6" s="148"/>
      <c r="I6" s="58" t="s">
        <v>31</v>
      </c>
      <c r="J6" s="59">
        <f>BDI!C19</f>
        <v>0</v>
      </c>
      <c r="K6" s="60"/>
      <c r="L6" s="60"/>
      <c r="M6" s="61"/>
    </row>
    <row r="7" spans="1:14" ht="15.75" thickBot="1">
      <c r="A7" s="62"/>
      <c r="B7" s="63"/>
      <c r="C7" s="64"/>
      <c r="D7" s="65"/>
      <c r="E7" s="66"/>
      <c r="F7" s="66"/>
      <c r="G7" s="66"/>
      <c r="H7" s="66"/>
      <c r="I7" s="66"/>
      <c r="J7" s="66"/>
      <c r="K7" s="66"/>
      <c r="L7" s="66"/>
      <c r="M7" s="67" t="s">
        <v>268</v>
      </c>
    </row>
    <row r="8" spans="1:14" ht="15" customHeight="1">
      <c r="A8" s="149" t="s">
        <v>0</v>
      </c>
      <c r="B8" s="151" t="s">
        <v>1</v>
      </c>
      <c r="C8" s="151" t="s">
        <v>2</v>
      </c>
      <c r="D8" s="153" t="s">
        <v>3</v>
      </c>
      <c r="E8" s="155" t="s">
        <v>4</v>
      </c>
      <c r="F8" s="156"/>
      <c r="G8" s="156"/>
      <c r="H8" s="156"/>
      <c r="I8" s="156"/>
      <c r="J8" s="156"/>
      <c r="K8" s="156"/>
      <c r="L8" s="156"/>
      <c r="M8" s="157"/>
    </row>
    <row r="9" spans="1:14" ht="24.75" thickBot="1">
      <c r="A9" s="150"/>
      <c r="B9" s="152"/>
      <c r="C9" s="152"/>
      <c r="D9" s="154"/>
      <c r="E9" s="68" t="s">
        <v>5</v>
      </c>
      <c r="F9" s="68" t="s">
        <v>6</v>
      </c>
      <c r="G9" s="68" t="s">
        <v>39</v>
      </c>
      <c r="H9" s="68" t="s">
        <v>7</v>
      </c>
      <c r="I9" s="68" t="s">
        <v>8</v>
      </c>
      <c r="J9" s="68" t="s">
        <v>9</v>
      </c>
      <c r="K9" s="68" t="s">
        <v>40</v>
      </c>
      <c r="L9" s="68" t="s">
        <v>10</v>
      </c>
      <c r="M9" s="68" t="s">
        <v>11</v>
      </c>
      <c r="N9" s="69"/>
    </row>
    <row r="10" spans="1:14">
      <c r="A10" s="70" t="s">
        <v>13</v>
      </c>
      <c r="B10" s="163" t="s">
        <v>41</v>
      </c>
      <c r="C10" s="164"/>
      <c r="D10" s="164"/>
      <c r="E10" s="164"/>
      <c r="F10" s="164"/>
      <c r="G10" s="164"/>
      <c r="H10" s="164"/>
      <c r="I10" s="164"/>
      <c r="J10" s="165"/>
      <c r="K10" s="71"/>
      <c r="L10" s="72">
        <f>SUM(L11:L13)</f>
        <v>0</v>
      </c>
      <c r="M10" s="72">
        <f>SUM(M11:M13)</f>
        <v>0</v>
      </c>
      <c r="N10" s="69"/>
    </row>
    <row r="11" spans="1:14">
      <c r="A11" s="73" t="s">
        <v>14</v>
      </c>
      <c r="B11" s="74" t="s">
        <v>120</v>
      </c>
      <c r="C11" s="75" t="s">
        <v>123</v>
      </c>
      <c r="D11" s="76">
        <v>0.96</v>
      </c>
      <c r="E11" s="6"/>
      <c r="F11" s="6"/>
      <c r="G11" s="6"/>
      <c r="H11" s="77">
        <f>SUM(E11:G11)</f>
        <v>0</v>
      </c>
      <c r="I11" s="78">
        <f>D11*E11</f>
        <v>0</v>
      </c>
      <c r="J11" s="78">
        <f>D11*F11</f>
        <v>0</v>
      </c>
      <c r="K11" s="78">
        <f>D11*G11</f>
        <v>0</v>
      </c>
      <c r="L11" s="79">
        <f>SUM(I11:K11)</f>
        <v>0</v>
      </c>
      <c r="M11" s="79">
        <f>ROUND((L11*$J$6)+L11,2)</f>
        <v>0</v>
      </c>
      <c r="N11" s="69"/>
    </row>
    <row r="12" spans="1:14">
      <c r="A12" s="73" t="s">
        <v>15</v>
      </c>
      <c r="B12" s="80" t="s">
        <v>121</v>
      </c>
      <c r="C12" s="81" t="s">
        <v>124</v>
      </c>
      <c r="D12" s="82">
        <v>20</v>
      </c>
      <c r="E12" s="7"/>
      <c r="F12" s="7"/>
      <c r="G12" s="7"/>
      <c r="H12" s="77">
        <f t="shared" ref="H12:H13" si="0">SUM(E12:G12)</f>
        <v>0</v>
      </c>
      <c r="I12" s="78">
        <f t="shared" ref="I12:I13" si="1">D12*E12</f>
        <v>0</v>
      </c>
      <c r="J12" s="78">
        <f t="shared" ref="J12:J13" si="2">D12*F12</f>
        <v>0</v>
      </c>
      <c r="K12" s="78">
        <f t="shared" ref="K12:K13" si="3">D12*G12</f>
        <v>0</v>
      </c>
      <c r="L12" s="79">
        <f t="shared" ref="L12:L13" si="4">SUM(I12:K12)</f>
        <v>0</v>
      </c>
      <c r="M12" s="79">
        <f t="shared" ref="M12:M13" si="5">ROUND((L12*$J$6)+L12,2)</f>
        <v>0</v>
      </c>
      <c r="N12" s="69"/>
    </row>
    <row r="13" spans="1:14">
      <c r="A13" s="73" t="s">
        <v>16</v>
      </c>
      <c r="B13" s="83" t="s">
        <v>122</v>
      </c>
      <c r="C13" s="84" t="s">
        <v>125</v>
      </c>
      <c r="D13" s="85">
        <v>3</v>
      </c>
      <c r="E13" s="3"/>
      <c r="F13" s="3"/>
      <c r="G13" s="3"/>
      <c r="H13" s="77">
        <f t="shared" si="0"/>
        <v>0</v>
      </c>
      <c r="I13" s="78">
        <f t="shared" si="1"/>
        <v>0</v>
      </c>
      <c r="J13" s="78">
        <f t="shared" si="2"/>
        <v>0</v>
      </c>
      <c r="K13" s="78">
        <f t="shared" si="3"/>
        <v>0</v>
      </c>
      <c r="L13" s="79">
        <f t="shared" si="4"/>
        <v>0</v>
      </c>
      <c r="M13" s="79">
        <f t="shared" si="5"/>
        <v>0</v>
      </c>
      <c r="N13" s="69"/>
    </row>
    <row r="14" spans="1:14">
      <c r="A14" s="86">
        <v>2</v>
      </c>
      <c r="B14" s="87" t="s">
        <v>126</v>
      </c>
      <c r="C14" s="88"/>
      <c r="D14" s="89"/>
      <c r="E14" s="90"/>
      <c r="F14" s="90"/>
      <c r="G14" s="90"/>
      <c r="H14" s="91"/>
      <c r="I14" s="92"/>
      <c r="J14" s="92"/>
      <c r="K14" s="92"/>
      <c r="L14" s="93">
        <f>L15+L19</f>
        <v>0</v>
      </c>
      <c r="M14" s="93">
        <f>M15+M19</f>
        <v>0</v>
      </c>
      <c r="N14" s="69"/>
    </row>
    <row r="15" spans="1:14">
      <c r="A15" s="86" t="s">
        <v>17</v>
      </c>
      <c r="B15" s="87" t="s">
        <v>127</v>
      </c>
      <c r="C15" s="88"/>
      <c r="D15" s="89"/>
      <c r="E15" s="90"/>
      <c r="F15" s="90"/>
      <c r="G15" s="90"/>
      <c r="H15" s="91"/>
      <c r="I15" s="92"/>
      <c r="J15" s="92"/>
      <c r="K15" s="92"/>
      <c r="L15" s="93">
        <f>SUM(L16:L18)</f>
        <v>0</v>
      </c>
      <c r="M15" s="93">
        <f>SUM(M16:M18)</f>
        <v>0</v>
      </c>
      <c r="N15" s="69"/>
    </row>
    <row r="16" spans="1:14">
      <c r="A16" s="94" t="s">
        <v>66</v>
      </c>
      <c r="B16" s="95" t="s">
        <v>229</v>
      </c>
      <c r="C16" s="96" t="s">
        <v>128</v>
      </c>
      <c r="D16" s="97">
        <v>4</v>
      </c>
      <c r="E16" s="5"/>
      <c r="F16" s="5"/>
      <c r="G16" s="5"/>
      <c r="H16" s="77">
        <f t="shared" ref="H16:H18" si="6">SUM(E16:G16)</f>
        <v>0</v>
      </c>
      <c r="I16" s="98">
        <f t="shared" ref="I16:I18" si="7">D16*E16</f>
        <v>0</v>
      </c>
      <c r="J16" s="98">
        <f t="shared" ref="J16:J18" si="8">D16*F16</f>
        <v>0</v>
      </c>
      <c r="K16" s="98">
        <f t="shared" ref="K16:K18" si="9">D16*G16</f>
        <v>0</v>
      </c>
      <c r="L16" s="77">
        <f t="shared" ref="L16:L18" si="10">SUM(I16:K16)</f>
        <v>0</v>
      </c>
      <c r="M16" s="77">
        <f t="shared" ref="M16:M18" si="11">ROUND((L16*$J$6)+L16,2)</f>
        <v>0</v>
      </c>
      <c r="N16" s="69"/>
    </row>
    <row r="17" spans="1:14">
      <c r="A17" s="94" t="s">
        <v>67</v>
      </c>
      <c r="B17" s="95" t="s">
        <v>129</v>
      </c>
      <c r="C17" s="96" t="s">
        <v>128</v>
      </c>
      <c r="D17" s="97">
        <v>1</v>
      </c>
      <c r="E17" s="5"/>
      <c r="F17" s="5"/>
      <c r="G17" s="5"/>
      <c r="H17" s="77">
        <f t="shared" si="6"/>
        <v>0</v>
      </c>
      <c r="I17" s="98">
        <f t="shared" si="7"/>
        <v>0</v>
      </c>
      <c r="J17" s="98">
        <f t="shared" si="8"/>
        <v>0</v>
      </c>
      <c r="K17" s="98">
        <f t="shared" si="9"/>
        <v>0</v>
      </c>
      <c r="L17" s="77">
        <f t="shared" si="10"/>
        <v>0</v>
      </c>
      <c r="M17" s="77">
        <f t="shared" si="11"/>
        <v>0</v>
      </c>
      <c r="N17" s="69"/>
    </row>
    <row r="18" spans="1:14">
      <c r="A18" s="94" t="s">
        <v>68</v>
      </c>
      <c r="B18" s="95" t="s">
        <v>130</v>
      </c>
      <c r="C18" s="96" t="s">
        <v>128</v>
      </c>
      <c r="D18" s="97">
        <v>7</v>
      </c>
      <c r="E18" s="5"/>
      <c r="F18" s="5"/>
      <c r="G18" s="5"/>
      <c r="H18" s="77">
        <f t="shared" si="6"/>
        <v>0</v>
      </c>
      <c r="I18" s="98">
        <f t="shared" si="7"/>
        <v>0</v>
      </c>
      <c r="J18" s="98">
        <f t="shared" si="8"/>
        <v>0</v>
      </c>
      <c r="K18" s="98">
        <f t="shared" si="9"/>
        <v>0</v>
      </c>
      <c r="L18" s="77">
        <f t="shared" si="10"/>
        <v>0</v>
      </c>
      <c r="M18" s="77">
        <f t="shared" si="11"/>
        <v>0</v>
      </c>
      <c r="N18" s="69"/>
    </row>
    <row r="19" spans="1:14">
      <c r="A19" s="86" t="s">
        <v>18</v>
      </c>
      <c r="B19" s="87" t="s">
        <v>131</v>
      </c>
      <c r="C19" s="88"/>
      <c r="D19" s="89"/>
      <c r="E19" s="90"/>
      <c r="F19" s="90"/>
      <c r="G19" s="90"/>
      <c r="H19" s="91"/>
      <c r="I19" s="92"/>
      <c r="J19" s="92"/>
      <c r="K19" s="92"/>
      <c r="L19" s="93">
        <f>SUM(L20:L24)</f>
        <v>0</v>
      </c>
      <c r="M19" s="93">
        <f>SUM(M20:M24)</f>
        <v>0</v>
      </c>
      <c r="N19" s="69"/>
    </row>
    <row r="20" spans="1:14">
      <c r="A20" s="94" t="s">
        <v>69</v>
      </c>
      <c r="B20" s="95" t="s">
        <v>166</v>
      </c>
      <c r="C20" s="96" t="s">
        <v>123</v>
      </c>
      <c r="D20" s="97">
        <v>1.96</v>
      </c>
      <c r="E20" s="5"/>
      <c r="F20" s="5"/>
      <c r="G20" s="5"/>
      <c r="H20" s="77">
        <f>SUM(E20:G20)</f>
        <v>0</v>
      </c>
      <c r="I20" s="98">
        <f>D20*E20</f>
        <v>0</v>
      </c>
      <c r="J20" s="98">
        <f>D20*F20</f>
        <v>0</v>
      </c>
      <c r="K20" s="98">
        <f>D20*G20</f>
        <v>0</v>
      </c>
      <c r="L20" s="77">
        <f>SUM(I20:K20)</f>
        <v>0</v>
      </c>
      <c r="M20" s="77">
        <f>ROUND((L20*$J$6)+L20,2)</f>
        <v>0</v>
      </c>
      <c r="N20" s="69"/>
    </row>
    <row r="21" spans="1:14" ht="36">
      <c r="A21" s="94" t="s">
        <v>70</v>
      </c>
      <c r="B21" s="95" t="s">
        <v>230</v>
      </c>
      <c r="C21" s="96" t="s">
        <v>123</v>
      </c>
      <c r="D21" s="97">
        <v>5</v>
      </c>
      <c r="E21" s="5"/>
      <c r="F21" s="5"/>
      <c r="G21" s="5"/>
      <c r="H21" s="77">
        <f>SUM(E21:G21)</f>
        <v>0</v>
      </c>
      <c r="I21" s="98">
        <f>D21*E21</f>
        <v>0</v>
      </c>
      <c r="J21" s="98">
        <f>D21*F21</f>
        <v>0</v>
      </c>
      <c r="K21" s="98">
        <f>D21*G21</f>
        <v>0</v>
      </c>
      <c r="L21" s="77">
        <f>SUM(I21:K21)</f>
        <v>0</v>
      </c>
      <c r="M21" s="77">
        <f>ROUND((L21*$J$6)+L21,2)</f>
        <v>0</v>
      </c>
      <c r="N21" s="69"/>
    </row>
    <row r="22" spans="1:14">
      <c r="A22" s="94" t="s">
        <v>71</v>
      </c>
      <c r="B22" s="95" t="s">
        <v>132</v>
      </c>
      <c r="C22" s="96" t="s">
        <v>123</v>
      </c>
      <c r="D22" s="97">
        <v>58.04</v>
      </c>
      <c r="E22" s="5"/>
      <c r="F22" s="5"/>
      <c r="G22" s="5"/>
      <c r="H22" s="77">
        <f t="shared" ref="H22:H23" si="12">SUM(E22:G22)</f>
        <v>0</v>
      </c>
      <c r="I22" s="98">
        <f t="shared" ref="I22:I23" si="13">D22*E22</f>
        <v>0</v>
      </c>
      <c r="J22" s="98">
        <f t="shared" ref="J22:J23" si="14">D22*F22</f>
        <v>0</v>
      </c>
      <c r="K22" s="98">
        <f t="shared" ref="K22:K23" si="15">D22*G22</f>
        <v>0</v>
      </c>
      <c r="L22" s="77">
        <f t="shared" ref="L22:L23" si="16">SUM(I22:K22)</f>
        <v>0</v>
      </c>
      <c r="M22" s="77">
        <f t="shared" ref="M22:M23" si="17">ROUND((L22*$J$6)+L22,2)</f>
        <v>0</v>
      </c>
      <c r="N22" s="69"/>
    </row>
    <row r="23" spans="1:14">
      <c r="A23" s="94" t="s">
        <v>72</v>
      </c>
      <c r="B23" s="95" t="s">
        <v>167</v>
      </c>
      <c r="C23" s="96" t="s">
        <v>123</v>
      </c>
      <c r="D23" s="97">
        <v>3</v>
      </c>
      <c r="E23" s="5"/>
      <c r="F23" s="5"/>
      <c r="G23" s="5"/>
      <c r="H23" s="77">
        <f t="shared" si="12"/>
        <v>0</v>
      </c>
      <c r="I23" s="98">
        <f t="shared" si="13"/>
        <v>0</v>
      </c>
      <c r="J23" s="98">
        <f t="shared" si="14"/>
        <v>0</v>
      </c>
      <c r="K23" s="98">
        <f t="shared" si="15"/>
        <v>0</v>
      </c>
      <c r="L23" s="77">
        <f t="shared" si="16"/>
        <v>0</v>
      </c>
      <c r="M23" s="77">
        <f t="shared" si="17"/>
        <v>0</v>
      </c>
      <c r="N23" s="69"/>
    </row>
    <row r="24" spans="1:14">
      <c r="A24" s="94" t="s">
        <v>150</v>
      </c>
      <c r="B24" s="80" t="s">
        <v>168</v>
      </c>
      <c r="C24" s="96" t="s">
        <v>50</v>
      </c>
      <c r="D24" s="97">
        <v>6</v>
      </c>
      <c r="E24" s="5"/>
      <c r="F24" s="5"/>
      <c r="G24" s="5"/>
      <c r="H24" s="77">
        <f t="shared" ref="H24" si="18">SUM(E24:G24)</f>
        <v>0</v>
      </c>
      <c r="I24" s="98">
        <f t="shared" ref="I24" si="19">D24*E24</f>
        <v>0</v>
      </c>
      <c r="J24" s="98">
        <f t="shared" ref="J24" si="20">D24*F24</f>
        <v>0</v>
      </c>
      <c r="K24" s="98">
        <f t="shared" ref="K24" si="21">D24*G24</f>
        <v>0</v>
      </c>
      <c r="L24" s="77">
        <f t="shared" ref="L24" si="22">SUM(I24:K24)</f>
        <v>0</v>
      </c>
      <c r="M24" s="77">
        <f t="shared" ref="M24" si="23">ROUND((L24*$J$6)+L24,2)</f>
        <v>0</v>
      </c>
      <c r="N24" s="69"/>
    </row>
    <row r="25" spans="1:14">
      <c r="A25" s="70" t="s">
        <v>19</v>
      </c>
      <c r="B25" s="166" t="s">
        <v>131</v>
      </c>
      <c r="C25" s="167"/>
      <c r="D25" s="167"/>
      <c r="E25" s="167"/>
      <c r="F25" s="167"/>
      <c r="G25" s="167"/>
      <c r="H25" s="167"/>
      <c r="I25" s="167"/>
      <c r="J25" s="167"/>
      <c r="K25" s="99"/>
      <c r="L25" s="100">
        <f>SUM(L26:L35)</f>
        <v>0</v>
      </c>
      <c r="M25" s="100">
        <f>SUM(M26:M35)</f>
        <v>0</v>
      </c>
      <c r="N25" s="69"/>
    </row>
    <row r="26" spans="1:14" ht="30.75" customHeight="1">
      <c r="A26" s="101" t="s">
        <v>20</v>
      </c>
      <c r="B26" s="95" t="s">
        <v>231</v>
      </c>
      <c r="C26" s="102" t="s">
        <v>123</v>
      </c>
      <c r="D26" s="103">
        <v>58.04</v>
      </c>
      <c r="E26" s="5"/>
      <c r="F26" s="5"/>
      <c r="G26" s="5"/>
      <c r="H26" s="79">
        <f>SUM(E26:G26)</f>
        <v>0</v>
      </c>
      <c r="I26" s="78">
        <f>D26*E26</f>
        <v>0</v>
      </c>
      <c r="J26" s="78">
        <f>D26*F26</f>
        <v>0</v>
      </c>
      <c r="K26" s="78">
        <f>D26*G26</f>
        <v>0</v>
      </c>
      <c r="L26" s="79">
        <f>SUM(I26:K26)</f>
        <v>0</v>
      </c>
      <c r="M26" s="79">
        <f>ROUND((L26*$J$6)+L26,2)</f>
        <v>0</v>
      </c>
    </row>
    <row r="27" spans="1:14">
      <c r="A27" s="101" t="s">
        <v>21</v>
      </c>
      <c r="B27" s="80" t="s">
        <v>232</v>
      </c>
      <c r="C27" s="96" t="s">
        <v>123</v>
      </c>
      <c r="D27" s="97">
        <v>21.79</v>
      </c>
      <c r="E27" s="5"/>
      <c r="F27" s="8"/>
      <c r="G27" s="8"/>
      <c r="H27" s="79">
        <f t="shared" ref="H27:H35" si="24">SUM(E27:G27)</f>
        <v>0</v>
      </c>
      <c r="I27" s="78">
        <f t="shared" ref="I27:I35" si="25">D27*E27</f>
        <v>0</v>
      </c>
      <c r="J27" s="78">
        <f t="shared" ref="J27:J35" si="26">D27*F27</f>
        <v>0</v>
      </c>
      <c r="K27" s="78">
        <f t="shared" ref="K27:K35" si="27">D27*G27</f>
        <v>0</v>
      </c>
      <c r="L27" s="79">
        <f t="shared" ref="L27:L35" si="28">SUM(I27:K27)</f>
        <v>0</v>
      </c>
      <c r="M27" s="79">
        <f t="shared" ref="M27:M35" si="29">ROUND((L27*$J$6)+L27,2)</f>
        <v>0</v>
      </c>
    </row>
    <row r="28" spans="1:14" ht="36">
      <c r="A28" s="101" t="s">
        <v>22</v>
      </c>
      <c r="B28" s="80" t="s">
        <v>233</v>
      </c>
      <c r="C28" s="96" t="s">
        <v>123</v>
      </c>
      <c r="D28" s="97">
        <v>58.04</v>
      </c>
      <c r="E28" s="5"/>
      <c r="F28" s="8"/>
      <c r="G28" s="8"/>
      <c r="H28" s="79">
        <f t="shared" si="24"/>
        <v>0</v>
      </c>
      <c r="I28" s="78">
        <f t="shared" si="25"/>
        <v>0</v>
      </c>
      <c r="J28" s="78">
        <f t="shared" si="26"/>
        <v>0</v>
      </c>
      <c r="K28" s="78">
        <f t="shared" si="27"/>
        <v>0</v>
      </c>
      <c r="L28" s="79">
        <f t="shared" si="28"/>
        <v>0</v>
      </c>
      <c r="M28" s="79">
        <f t="shared" si="29"/>
        <v>0</v>
      </c>
    </row>
    <row r="29" spans="1:14" ht="36">
      <c r="A29" s="101" t="s">
        <v>73</v>
      </c>
      <c r="B29" s="80" t="s">
        <v>234</v>
      </c>
      <c r="C29" s="96" t="s">
        <v>123</v>
      </c>
      <c r="D29" s="97">
        <v>21.79</v>
      </c>
      <c r="E29" s="5"/>
      <c r="F29" s="8"/>
      <c r="G29" s="8"/>
      <c r="H29" s="79">
        <f t="shared" si="24"/>
        <v>0</v>
      </c>
      <c r="I29" s="78">
        <f t="shared" si="25"/>
        <v>0</v>
      </c>
      <c r="J29" s="78">
        <f t="shared" si="26"/>
        <v>0</v>
      </c>
      <c r="K29" s="78">
        <f t="shared" si="27"/>
        <v>0</v>
      </c>
      <c r="L29" s="79">
        <f t="shared" si="28"/>
        <v>0</v>
      </c>
      <c r="M29" s="79">
        <f t="shared" si="29"/>
        <v>0</v>
      </c>
    </row>
    <row r="30" spans="1:14">
      <c r="A30" s="104" t="s">
        <v>74</v>
      </c>
      <c r="B30" s="80" t="s">
        <v>133</v>
      </c>
      <c r="C30" s="96" t="s">
        <v>123</v>
      </c>
      <c r="D30" s="97">
        <v>63.04</v>
      </c>
      <c r="E30" s="5"/>
      <c r="F30" s="5"/>
      <c r="G30" s="5"/>
      <c r="H30" s="79">
        <f t="shared" si="24"/>
        <v>0</v>
      </c>
      <c r="I30" s="78">
        <f t="shared" si="25"/>
        <v>0</v>
      </c>
      <c r="J30" s="78">
        <f t="shared" si="26"/>
        <v>0</v>
      </c>
      <c r="K30" s="78">
        <f t="shared" si="27"/>
        <v>0</v>
      </c>
      <c r="L30" s="79">
        <f t="shared" si="28"/>
        <v>0</v>
      </c>
      <c r="M30" s="79">
        <f t="shared" si="29"/>
        <v>0</v>
      </c>
      <c r="N30" s="69"/>
    </row>
    <row r="31" spans="1:14" ht="36">
      <c r="A31" s="104" t="s">
        <v>75</v>
      </c>
      <c r="B31" s="80" t="s">
        <v>134</v>
      </c>
      <c r="C31" s="96" t="s">
        <v>123</v>
      </c>
      <c r="D31" s="97">
        <v>0.5</v>
      </c>
      <c r="E31" s="5"/>
      <c r="F31" s="5"/>
      <c r="G31" s="5"/>
      <c r="H31" s="79">
        <f t="shared" si="24"/>
        <v>0</v>
      </c>
      <c r="I31" s="78">
        <f t="shared" si="25"/>
        <v>0</v>
      </c>
      <c r="J31" s="78">
        <f t="shared" si="26"/>
        <v>0</v>
      </c>
      <c r="K31" s="78">
        <f t="shared" si="27"/>
        <v>0</v>
      </c>
      <c r="L31" s="79">
        <f t="shared" si="28"/>
        <v>0</v>
      </c>
      <c r="M31" s="79">
        <f t="shared" si="29"/>
        <v>0</v>
      </c>
      <c r="N31" s="69"/>
    </row>
    <row r="32" spans="1:14">
      <c r="A32" s="104" t="s">
        <v>76</v>
      </c>
      <c r="B32" s="80" t="s">
        <v>235</v>
      </c>
      <c r="C32" s="96" t="s">
        <v>123</v>
      </c>
      <c r="D32" s="97">
        <v>5</v>
      </c>
      <c r="E32" s="5"/>
      <c r="F32" s="5"/>
      <c r="G32" s="5"/>
      <c r="H32" s="79">
        <f t="shared" si="24"/>
        <v>0</v>
      </c>
      <c r="I32" s="78">
        <f t="shared" si="25"/>
        <v>0</v>
      </c>
      <c r="J32" s="78">
        <f t="shared" si="26"/>
        <v>0</v>
      </c>
      <c r="K32" s="78">
        <f t="shared" si="27"/>
        <v>0</v>
      </c>
      <c r="L32" s="79">
        <f t="shared" si="28"/>
        <v>0</v>
      </c>
      <c r="M32" s="79">
        <f t="shared" si="29"/>
        <v>0</v>
      </c>
      <c r="N32" s="69"/>
    </row>
    <row r="33" spans="1:14" ht="24">
      <c r="A33" s="104" t="s">
        <v>77</v>
      </c>
      <c r="B33" s="80" t="s">
        <v>135</v>
      </c>
      <c r="C33" s="96" t="s">
        <v>50</v>
      </c>
      <c r="D33" s="97">
        <v>12</v>
      </c>
      <c r="E33" s="5"/>
      <c r="F33" s="5"/>
      <c r="G33" s="5"/>
      <c r="H33" s="79">
        <f t="shared" si="24"/>
        <v>0</v>
      </c>
      <c r="I33" s="78">
        <f t="shared" si="25"/>
        <v>0</v>
      </c>
      <c r="J33" s="78">
        <f t="shared" si="26"/>
        <v>0</v>
      </c>
      <c r="K33" s="78">
        <f t="shared" si="27"/>
        <v>0</v>
      </c>
      <c r="L33" s="79">
        <f t="shared" si="28"/>
        <v>0</v>
      </c>
      <c r="M33" s="79">
        <f t="shared" si="29"/>
        <v>0</v>
      </c>
      <c r="N33" s="69"/>
    </row>
    <row r="34" spans="1:14" ht="24">
      <c r="A34" s="104" t="s">
        <v>78</v>
      </c>
      <c r="B34" s="80" t="s">
        <v>169</v>
      </c>
      <c r="C34" s="96" t="s">
        <v>123</v>
      </c>
      <c r="D34" s="97">
        <v>3</v>
      </c>
      <c r="E34" s="5"/>
      <c r="F34" s="5"/>
      <c r="G34" s="5"/>
      <c r="H34" s="79">
        <f t="shared" si="24"/>
        <v>0</v>
      </c>
      <c r="I34" s="78">
        <f t="shared" si="25"/>
        <v>0</v>
      </c>
      <c r="J34" s="78">
        <f t="shared" si="26"/>
        <v>0</v>
      </c>
      <c r="K34" s="78">
        <f t="shared" si="27"/>
        <v>0</v>
      </c>
      <c r="L34" s="79">
        <f t="shared" si="28"/>
        <v>0</v>
      </c>
      <c r="M34" s="79">
        <f t="shared" si="29"/>
        <v>0</v>
      </c>
      <c r="N34" s="69"/>
    </row>
    <row r="35" spans="1:14">
      <c r="A35" s="104" t="s">
        <v>151</v>
      </c>
      <c r="B35" s="105" t="s">
        <v>170</v>
      </c>
      <c r="C35" s="81" t="s">
        <v>123</v>
      </c>
      <c r="D35" s="82">
        <v>3</v>
      </c>
      <c r="E35" s="5"/>
      <c r="F35" s="4"/>
      <c r="G35" s="7"/>
      <c r="H35" s="79">
        <f t="shared" si="24"/>
        <v>0</v>
      </c>
      <c r="I35" s="78">
        <f t="shared" si="25"/>
        <v>0</v>
      </c>
      <c r="J35" s="78">
        <f t="shared" si="26"/>
        <v>0</v>
      </c>
      <c r="K35" s="78">
        <f t="shared" si="27"/>
        <v>0</v>
      </c>
      <c r="L35" s="79">
        <f t="shared" si="28"/>
        <v>0</v>
      </c>
      <c r="M35" s="79">
        <f t="shared" si="29"/>
        <v>0</v>
      </c>
      <c r="N35" s="69"/>
    </row>
    <row r="36" spans="1:14">
      <c r="A36" s="70" t="s">
        <v>23</v>
      </c>
      <c r="B36" s="168" t="s">
        <v>46</v>
      </c>
      <c r="C36" s="169"/>
      <c r="D36" s="169"/>
      <c r="E36" s="169"/>
      <c r="F36" s="169"/>
      <c r="G36" s="169"/>
      <c r="H36" s="169"/>
      <c r="I36" s="169"/>
      <c r="J36" s="170"/>
      <c r="K36" s="71"/>
      <c r="L36" s="72">
        <f>SUM(L37:L42)</f>
        <v>0</v>
      </c>
      <c r="M36" s="72">
        <f>SUM(M37:M42)</f>
        <v>0</v>
      </c>
      <c r="N36" s="69"/>
    </row>
    <row r="37" spans="1:14">
      <c r="A37" s="101" t="s">
        <v>24</v>
      </c>
      <c r="B37" s="80" t="s">
        <v>171</v>
      </c>
      <c r="C37" s="96" t="s">
        <v>50</v>
      </c>
      <c r="D37" s="97">
        <v>32.46</v>
      </c>
      <c r="E37" s="8"/>
      <c r="F37" s="8"/>
      <c r="G37" s="8"/>
      <c r="H37" s="77">
        <f>SUM(E37:G37)</f>
        <v>0</v>
      </c>
      <c r="I37" s="98">
        <f>D37*E37</f>
        <v>0</v>
      </c>
      <c r="J37" s="98">
        <f>D37*F37</f>
        <v>0</v>
      </c>
      <c r="K37" s="98">
        <f>D37*G37</f>
        <v>0</v>
      </c>
      <c r="L37" s="77">
        <f>SUM(I37:K37)</f>
        <v>0</v>
      </c>
      <c r="M37" s="77">
        <f>ROUND((L37*$J$6)+L37,2)</f>
        <v>0</v>
      </c>
      <c r="N37" s="69"/>
    </row>
    <row r="38" spans="1:14">
      <c r="A38" s="101" t="s">
        <v>79</v>
      </c>
      <c r="B38" s="80" t="s">
        <v>172</v>
      </c>
      <c r="C38" s="96" t="s">
        <v>123</v>
      </c>
      <c r="D38" s="97">
        <v>13.02</v>
      </c>
      <c r="E38" s="8"/>
      <c r="F38" s="8"/>
      <c r="G38" s="8"/>
      <c r="H38" s="77">
        <f t="shared" ref="H38:H42" si="30">SUM(E38:G38)</f>
        <v>0</v>
      </c>
      <c r="I38" s="98">
        <f t="shared" ref="I38:I42" si="31">D38*E38</f>
        <v>0</v>
      </c>
      <c r="J38" s="98">
        <f t="shared" ref="J38:J42" si="32">D38*F38</f>
        <v>0</v>
      </c>
      <c r="K38" s="98">
        <f t="shared" ref="K38:K42" si="33">D38*G38</f>
        <v>0</v>
      </c>
      <c r="L38" s="77">
        <f t="shared" ref="L38:L42" si="34">SUM(I38:K38)</f>
        <v>0</v>
      </c>
      <c r="M38" s="77">
        <f t="shared" ref="M38:M42" si="35">ROUND((L38*$J$6)+L38,2)</f>
        <v>0</v>
      </c>
      <c r="N38" s="69"/>
    </row>
    <row r="39" spans="1:14">
      <c r="A39" s="101" t="s">
        <v>80</v>
      </c>
      <c r="B39" s="80" t="s">
        <v>173</v>
      </c>
      <c r="C39" s="96" t="s">
        <v>123</v>
      </c>
      <c r="D39" s="97">
        <v>7.38</v>
      </c>
      <c r="E39" s="8"/>
      <c r="F39" s="8"/>
      <c r="G39" s="8"/>
      <c r="H39" s="77">
        <f t="shared" si="30"/>
        <v>0</v>
      </c>
      <c r="I39" s="98">
        <f t="shared" si="31"/>
        <v>0</v>
      </c>
      <c r="J39" s="98">
        <f t="shared" si="32"/>
        <v>0</v>
      </c>
      <c r="K39" s="98">
        <f t="shared" si="33"/>
        <v>0</v>
      </c>
      <c r="L39" s="77">
        <f t="shared" si="34"/>
        <v>0</v>
      </c>
      <c r="M39" s="77">
        <f t="shared" si="35"/>
        <v>0</v>
      </c>
      <c r="N39" s="69"/>
    </row>
    <row r="40" spans="1:14">
      <c r="A40" s="101" t="s">
        <v>81</v>
      </c>
      <c r="B40" s="80" t="s">
        <v>136</v>
      </c>
      <c r="C40" s="96" t="s">
        <v>128</v>
      </c>
      <c r="D40" s="97">
        <v>1</v>
      </c>
      <c r="E40" s="8"/>
      <c r="F40" s="8"/>
      <c r="G40" s="8"/>
      <c r="H40" s="77">
        <f t="shared" si="30"/>
        <v>0</v>
      </c>
      <c r="I40" s="98">
        <f t="shared" si="31"/>
        <v>0</v>
      </c>
      <c r="J40" s="98">
        <f t="shared" si="32"/>
        <v>0</v>
      </c>
      <c r="K40" s="98">
        <f t="shared" si="33"/>
        <v>0</v>
      </c>
      <c r="L40" s="77">
        <f t="shared" si="34"/>
        <v>0</v>
      </c>
      <c r="M40" s="77">
        <f t="shared" si="35"/>
        <v>0</v>
      </c>
      <c r="N40" s="69"/>
    </row>
    <row r="41" spans="1:14" ht="24">
      <c r="A41" s="101" t="s">
        <v>82</v>
      </c>
      <c r="B41" s="80" t="s">
        <v>174</v>
      </c>
      <c r="C41" s="96" t="s">
        <v>123</v>
      </c>
      <c r="D41" s="97">
        <v>10.39</v>
      </c>
      <c r="E41" s="8"/>
      <c r="F41" s="8"/>
      <c r="G41" s="8"/>
      <c r="H41" s="77">
        <f t="shared" si="30"/>
        <v>0</v>
      </c>
      <c r="I41" s="98">
        <f t="shared" si="31"/>
        <v>0</v>
      </c>
      <c r="J41" s="98">
        <f t="shared" si="32"/>
        <v>0</v>
      </c>
      <c r="K41" s="98">
        <f t="shared" si="33"/>
        <v>0</v>
      </c>
      <c r="L41" s="77">
        <f t="shared" si="34"/>
        <v>0</v>
      </c>
      <c r="M41" s="77">
        <f t="shared" si="35"/>
        <v>0</v>
      </c>
      <c r="N41" s="69"/>
    </row>
    <row r="42" spans="1:14" ht="36">
      <c r="A42" s="101" t="s">
        <v>83</v>
      </c>
      <c r="B42" s="80" t="s">
        <v>137</v>
      </c>
      <c r="C42" s="96" t="s">
        <v>128</v>
      </c>
      <c r="D42" s="97">
        <v>1</v>
      </c>
      <c r="E42" s="8"/>
      <c r="F42" s="8"/>
      <c r="G42" s="8"/>
      <c r="H42" s="77">
        <f t="shared" si="30"/>
        <v>0</v>
      </c>
      <c r="I42" s="98">
        <f t="shared" si="31"/>
        <v>0</v>
      </c>
      <c r="J42" s="98">
        <f t="shared" si="32"/>
        <v>0</v>
      </c>
      <c r="K42" s="98">
        <f t="shared" si="33"/>
        <v>0</v>
      </c>
      <c r="L42" s="77">
        <f t="shared" si="34"/>
        <v>0</v>
      </c>
      <c r="M42" s="77">
        <f t="shared" si="35"/>
        <v>0</v>
      </c>
      <c r="N42" s="69"/>
    </row>
    <row r="43" spans="1:14">
      <c r="A43" s="70" t="s">
        <v>25</v>
      </c>
      <c r="B43" s="168" t="s">
        <v>138</v>
      </c>
      <c r="C43" s="169"/>
      <c r="D43" s="169"/>
      <c r="E43" s="169"/>
      <c r="F43" s="169"/>
      <c r="G43" s="169"/>
      <c r="H43" s="169"/>
      <c r="I43" s="169"/>
      <c r="J43" s="170"/>
      <c r="K43" s="71"/>
      <c r="L43" s="72">
        <f>L44+L47+L63</f>
        <v>0</v>
      </c>
      <c r="M43" s="72">
        <f>M44+M47+M63</f>
        <v>0</v>
      </c>
      <c r="N43" s="69"/>
    </row>
    <row r="44" spans="1:14">
      <c r="A44" s="106" t="s">
        <v>26</v>
      </c>
      <c r="B44" s="107" t="s">
        <v>139</v>
      </c>
      <c r="C44" s="108"/>
      <c r="D44" s="108"/>
      <c r="E44" s="108"/>
      <c r="F44" s="108"/>
      <c r="G44" s="108"/>
      <c r="H44" s="108"/>
      <c r="I44" s="108"/>
      <c r="J44" s="109"/>
      <c r="K44" s="110"/>
      <c r="L44" s="111">
        <f>SUM(L45:L46)</f>
        <v>0</v>
      </c>
      <c r="M44" s="111">
        <f>SUM(M45:M46)</f>
        <v>0</v>
      </c>
    </row>
    <row r="45" spans="1:14" ht="49.5" customHeight="1">
      <c r="A45" s="101" t="s">
        <v>84</v>
      </c>
      <c r="B45" s="80" t="s">
        <v>236</v>
      </c>
      <c r="C45" s="96" t="s">
        <v>128</v>
      </c>
      <c r="D45" s="97">
        <v>1</v>
      </c>
      <c r="E45" s="8"/>
      <c r="F45" s="8"/>
      <c r="G45" s="8"/>
      <c r="H45" s="77">
        <f t="shared" ref="H45:H46" si="36">SUM(E45:G45)</f>
        <v>0</v>
      </c>
      <c r="I45" s="98">
        <f t="shared" ref="I45:I46" si="37">D45*E45</f>
        <v>0</v>
      </c>
      <c r="J45" s="98">
        <f t="shared" ref="J45:J46" si="38">D45*F45</f>
        <v>0</v>
      </c>
      <c r="K45" s="98">
        <f t="shared" ref="K45:K46" si="39">D45*G45</f>
        <v>0</v>
      </c>
      <c r="L45" s="77">
        <f t="shared" ref="L45:L46" si="40">SUM(I45:K45)</f>
        <v>0</v>
      </c>
      <c r="M45" s="77">
        <f t="shared" ref="M45:M46" si="41">ROUND((L45*$J$6)+L45,2)</f>
        <v>0</v>
      </c>
      <c r="N45" s="69"/>
    </row>
    <row r="46" spans="1:14" ht="26.25" customHeight="1">
      <c r="A46" s="101" t="s">
        <v>85</v>
      </c>
      <c r="B46" s="80" t="s">
        <v>237</v>
      </c>
      <c r="C46" s="96" t="s">
        <v>128</v>
      </c>
      <c r="D46" s="97">
        <v>1</v>
      </c>
      <c r="E46" s="8"/>
      <c r="F46" s="8"/>
      <c r="G46" s="8"/>
      <c r="H46" s="77">
        <f t="shared" si="36"/>
        <v>0</v>
      </c>
      <c r="I46" s="98">
        <f t="shared" si="37"/>
        <v>0</v>
      </c>
      <c r="J46" s="98">
        <f t="shared" si="38"/>
        <v>0</v>
      </c>
      <c r="K46" s="98">
        <f t="shared" si="39"/>
        <v>0</v>
      </c>
      <c r="L46" s="77">
        <f t="shared" si="40"/>
        <v>0</v>
      </c>
      <c r="M46" s="77">
        <f t="shared" si="41"/>
        <v>0</v>
      </c>
      <c r="N46" s="69"/>
    </row>
    <row r="47" spans="1:14">
      <c r="A47" s="106" t="s">
        <v>86</v>
      </c>
      <c r="B47" s="107" t="s">
        <v>175</v>
      </c>
      <c r="C47" s="108"/>
      <c r="D47" s="108"/>
      <c r="E47" s="108"/>
      <c r="F47" s="108"/>
      <c r="G47" s="108"/>
      <c r="H47" s="108"/>
      <c r="I47" s="108"/>
      <c r="J47" s="109"/>
      <c r="K47" s="110"/>
      <c r="L47" s="111">
        <f>SUM(L48:L62)</f>
        <v>0</v>
      </c>
      <c r="M47" s="111">
        <f>SUM(M48:M62)</f>
        <v>0</v>
      </c>
    </row>
    <row r="48" spans="1:14" ht="27" customHeight="1">
      <c r="A48" s="101" t="s">
        <v>87</v>
      </c>
      <c r="B48" s="80" t="s">
        <v>183</v>
      </c>
      <c r="C48" s="96" t="s">
        <v>128</v>
      </c>
      <c r="D48" s="97">
        <v>1</v>
      </c>
      <c r="E48" s="8"/>
      <c r="F48" s="8"/>
      <c r="G48" s="8"/>
      <c r="H48" s="77">
        <f>SUM(E48:G48)</f>
        <v>0</v>
      </c>
      <c r="I48" s="98">
        <f>D48*E48</f>
        <v>0</v>
      </c>
      <c r="J48" s="98">
        <f>D48*F48</f>
        <v>0</v>
      </c>
      <c r="K48" s="98">
        <f>D48*G48</f>
        <v>0</v>
      </c>
      <c r="L48" s="77">
        <f>SUM(I48:K48)</f>
        <v>0</v>
      </c>
      <c r="M48" s="77">
        <f>ROUND((L48*$J$6)+L48,2)</f>
        <v>0</v>
      </c>
      <c r="N48" s="69"/>
    </row>
    <row r="49" spans="1:14" ht="27" customHeight="1">
      <c r="A49" s="101" t="s">
        <v>88</v>
      </c>
      <c r="B49" s="80" t="s">
        <v>238</v>
      </c>
      <c r="C49" s="96" t="s">
        <v>128</v>
      </c>
      <c r="D49" s="97">
        <v>1</v>
      </c>
      <c r="E49" s="8"/>
      <c r="F49" s="8"/>
      <c r="G49" s="8"/>
      <c r="H49" s="77">
        <f t="shared" ref="H49:H56" si="42">SUM(E49:G49)</f>
        <v>0</v>
      </c>
      <c r="I49" s="98">
        <f t="shared" ref="I49:I55" si="43">D49*E49</f>
        <v>0</v>
      </c>
      <c r="J49" s="98">
        <f t="shared" ref="J49:J55" si="44">D49*F49</f>
        <v>0</v>
      </c>
      <c r="K49" s="98">
        <f t="shared" ref="K49:K55" si="45">D49*G49</f>
        <v>0</v>
      </c>
      <c r="L49" s="77">
        <f t="shared" ref="L49:L55" si="46">SUM(I49:K49)</f>
        <v>0</v>
      </c>
      <c r="M49" s="77">
        <f t="shared" ref="M49:M55" si="47">ROUND((L49*$J$6)+L49,2)</f>
        <v>0</v>
      </c>
      <c r="N49" s="69"/>
    </row>
    <row r="50" spans="1:14" ht="24">
      <c r="A50" s="101" t="s">
        <v>89</v>
      </c>
      <c r="B50" s="80" t="s">
        <v>239</v>
      </c>
      <c r="C50" s="96" t="s">
        <v>128</v>
      </c>
      <c r="D50" s="97">
        <v>1</v>
      </c>
      <c r="E50" s="8"/>
      <c r="F50" s="8"/>
      <c r="G50" s="8"/>
      <c r="H50" s="77">
        <f t="shared" si="42"/>
        <v>0</v>
      </c>
      <c r="I50" s="98">
        <f t="shared" si="43"/>
        <v>0</v>
      </c>
      <c r="J50" s="98">
        <f t="shared" si="44"/>
        <v>0</v>
      </c>
      <c r="K50" s="98">
        <f t="shared" si="45"/>
        <v>0</v>
      </c>
      <c r="L50" s="77">
        <f t="shared" si="46"/>
        <v>0</v>
      </c>
      <c r="M50" s="77">
        <f t="shared" si="47"/>
        <v>0</v>
      </c>
      <c r="N50" s="69"/>
    </row>
    <row r="51" spans="1:14" ht="27" customHeight="1">
      <c r="A51" s="101" t="s">
        <v>90</v>
      </c>
      <c r="B51" s="80" t="s">
        <v>240</v>
      </c>
      <c r="C51" s="96" t="s">
        <v>128</v>
      </c>
      <c r="D51" s="97">
        <v>1</v>
      </c>
      <c r="E51" s="8"/>
      <c r="F51" s="8"/>
      <c r="G51" s="8"/>
      <c r="H51" s="77">
        <f t="shared" si="42"/>
        <v>0</v>
      </c>
      <c r="I51" s="98">
        <f t="shared" si="43"/>
        <v>0</v>
      </c>
      <c r="J51" s="98">
        <f t="shared" si="44"/>
        <v>0</v>
      </c>
      <c r="K51" s="98">
        <f t="shared" si="45"/>
        <v>0</v>
      </c>
      <c r="L51" s="77">
        <f t="shared" si="46"/>
        <v>0</v>
      </c>
      <c r="M51" s="77">
        <f t="shared" si="47"/>
        <v>0</v>
      </c>
      <c r="N51" s="69"/>
    </row>
    <row r="52" spans="1:14" ht="36">
      <c r="A52" s="101" t="s">
        <v>91</v>
      </c>
      <c r="B52" s="80" t="s">
        <v>241</v>
      </c>
      <c r="C52" s="96" t="s">
        <v>128</v>
      </c>
      <c r="D52" s="97">
        <v>1</v>
      </c>
      <c r="E52" s="8"/>
      <c r="F52" s="8"/>
      <c r="G52" s="8"/>
      <c r="H52" s="77">
        <f t="shared" si="42"/>
        <v>0</v>
      </c>
      <c r="I52" s="98">
        <f t="shared" si="43"/>
        <v>0</v>
      </c>
      <c r="J52" s="98">
        <f t="shared" si="44"/>
        <v>0</v>
      </c>
      <c r="K52" s="98">
        <f t="shared" si="45"/>
        <v>0</v>
      </c>
      <c r="L52" s="77">
        <f t="shared" si="46"/>
        <v>0</v>
      </c>
      <c r="M52" s="77">
        <f t="shared" si="47"/>
        <v>0</v>
      </c>
      <c r="N52" s="69"/>
    </row>
    <row r="53" spans="1:14" ht="39" customHeight="1">
      <c r="A53" s="101" t="s">
        <v>92</v>
      </c>
      <c r="B53" s="80" t="s">
        <v>242</v>
      </c>
      <c r="C53" s="96" t="s">
        <v>128</v>
      </c>
      <c r="D53" s="97">
        <v>1</v>
      </c>
      <c r="E53" s="8"/>
      <c r="F53" s="8"/>
      <c r="G53" s="8"/>
      <c r="H53" s="77">
        <f t="shared" si="42"/>
        <v>0</v>
      </c>
      <c r="I53" s="98">
        <f t="shared" si="43"/>
        <v>0</v>
      </c>
      <c r="J53" s="98">
        <f t="shared" si="44"/>
        <v>0</v>
      </c>
      <c r="K53" s="98">
        <f t="shared" si="45"/>
        <v>0</v>
      </c>
      <c r="L53" s="77">
        <f t="shared" si="46"/>
        <v>0</v>
      </c>
      <c r="M53" s="77">
        <f t="shared" si="47"/>
        <v>0</v>
      </c>
      <c r="N53" s="69"/>
    </row>
    <row r="54" spans="1:14" ht="39.75" customHeight="1">
      <c r="A54" s="101" t="s">
        <v>93</v>
      </c>
      <c r="B54" s="80" t="s">
        <v>243</v>
      </c>
      <c r="C54" s="96" t="s">
        <v>128</v>
      </c>
      <c r="D54" s="97">
        <v>2</v>
      </c>
      <c r="E54" s="8"/>
      <c r="F54" s="8"/>
      <c r="G54" s="8"/>
      <c r="H54" s="77">
        <f t="shared" si="42"/>
        <v>0</v>
      </c>
      <c r="I54" s="98">
        <f t="shared" si="43"/>
        <v>0</v>
      </c>
      <c r="J54" s="98">
        <f t="shared" si="44"/>
        <v>0</v>
      </c>
      <c r="K54" s="98">
        <f t="shared" si="45"/>
        <v>0</v>
      </c>
      <c r="L54" s="77">
        <f t="shared" si="46"/>
        <v>0</v>
      </c>
      <c r="M54" s="77">
        <f t="shared" si="47"/>
        <v>0</v>
      </c>
      <c r="N54" s="69"/>
    </row>
    <row r="55" spans="1:14" ht="37.5" customHeight="1">
      <c r="A55" s="101" t="s">
        <v>152</v>
      </c>
      <c r="B55" s="80" t="s">
        <v>244</v>
      </c>
      <c r="C55" s="96" t="s">
        <v>128</v>
      </c>
      <c r="D55" s="97">
        <v>1</v>
      </c>
      <c r="E55" s="8"/>
      <c r="F55" s="8"/>
      <c r="G55" s="8"/>
      <c r="H55" s="77">
        <f t="shared" si="42"/>
        <v>0</v>
      </c>
      <c r="I55" s="98">
        <f t="shared" si="43"/>
        <v>0</v>
      </c>
      <c r="J55" s="98">
        <f t="shared" si="44"/>
        <v>0</v>
      </c>
      <c r="K55" s="98">
        <f t="shared" si="45"/>
        <v>0</v>
      </c>
      <c r="L55" s="77">
        <f t="shared" si="46"/>
        <v>0</v>
      </c>
      <c r="M55" s="77">
        <f t="shared" si="47"/>
        <v>0</v>
      </c>
      <c r="N55" s="69"/>
    </row>
    <row r="56" spans="1:14" ht="40.5" customHeight="1">
      <c r="A56" s="101" t="s">
        <v>176</v>
      </c>
      <c r="B56" s="80" t="s">
        <v>245</v>
      </c>
      <c r="C56" s="96" t="s">
        <v>128</v>
      </c>
      <c r="D56" s="97">
        <v>2</v>
      </c>
      <c r="E56" s="8"/>
      <c r="F56" s="8"/>
      <c r="G56" s="8"/>
      <c r="H56" s="77">
        <f t="shared" si="42"/>
        <v>0</v>
      </c>
      <c r="I56" s="98">
        <f t="shared" ref="I56:I62" si="48">D56*E56</f>
        <v>0</v>
      </c>
      <c r="J56" s="98">
        <f t="shared" ref="J56:J62" si="49">D56*F56</f>
        <v>0</v>
      </c>
      <c r="K56" s="98">
        <f t="shared" ref="K56:K62" si="50">D56*G56</f>
        <v>0</v>
      </c>
      <c r="L56" s="77">
        <f t="shared" ref="L56:L62" si="51">SUM(I56:K56)</f>
        <v>0</v>
      </c>
      <c r="M56" s="77">
        <f t="shared" ref="M56:M62" si="52">ROUND((L56*$J$6)+L56,2)</f>
        <v>0</v>
      </c>
      <c r="N56" s="69"/>
    </row>
    <row r="57" spans="1:14" ht="44.25" customHeight="1">
      <c r="A57" s="101" t="s">
        <v>177</v>
      </c>
      <c r="B57" s="80" t="s">
        <v>246</v>
      </c>
      <c r="C57" s="96" t="s">
        <v>128</v>
      </c>
      <c r="D57" s="97">
        <v>1</v>
      </c>
      <c r="E57" s="8"/>
      <c r="F57" s="8"/>
      <c r="G57" s="8"/>
      <c r="H57" s="77">
        <f t="shared" ref="H57:H62" si="53">SUM(E57:G57)</f>
        <v>0</v>
      </c>
      <c r="I57" s="98">
        <f t="shared" si="48"/>
        <v>0</v>
      </c>
      <c r="J57" s="98">
        <f t="shared" si="49"/>
        <v>0</v>
      </c>
      <c r="K57" s="98">
        <f t="shared" si="50"/>
        <v>0</v>
      </c>
      <c r="L57" s="77">
        <f t="shared" si="51"/>
        <v>0</v>
      </c>
      <c r="M57" s="77">
        <f t="shared" si="52"/>
        <v>0</v>
      </c>
      <c r="N57" s="69"/>
    </row>
    <row r="58" spans="1:14" ht="24">
      <c r="A58" s="101" t="s">
        <v>178</v>
      </c>
      <c r="B58" s="80" t="s">
        <v>247</v>
      </c>
      <c r="C58" s="96" t="s">
        <v>50</v>
      </c>
      <c r="D58" s="97">
        <v>0.8</v>
      </c>
      <c r="E58" s="8"/>
      <c r="F58" s="8"/>
      <c r="G58" s="8"/>
      <c r="H58" s="77">
        <f t="shared" si="53"/>
        <v>0</v>
      </c>
      <c r="I58" s="98">
        <f t="shared" si="48"/>
        <v>0</v>
      </c>
      <c r="J58" s="98">
        <f t="shared" si="49"/>
        <v>0</v>
      </c>
      <c r="K58" s="98">
        <f t="shared" si="50"/>
        <v>0</v>
      </c>
      <c r="L58" s="77">
        <f t="shared" si="51"/>
        <v>0</v>
      </c>
      <c r="M58" s="77">
        <f t="shared" si="52"/>
        <v>0</v>
      </c>
      <c r="N58" s="69"/>
    </row>
    <row r="59" spans="1:14" ht="24">
      <c r="A59" s="101" t="s">
        <v>179</v>
      </c>
      <c r="B59" s="80" t="s">
        <v>248</v>
      </c>
      <c r="C59" s="96" t="s">
        <v>50</v>
      </c>
      <c r="D59" s="97">
        <v>4.0199999999999996</v>
      </c>
      <c r="E59" s="8"/>
      <c r="F59" s="8"/>
      <c r="G59" s="8"/>
      <c r="H59" s="77">
        <f t="shared" si="53"/>
        <v>0</v>
      </c>
      <c r="I59" s="98">
        <f t="shared" si="48"/>
        <v>0</v>
      </c>
      <c r="J59" s="98">
        <f t="shared" si="49"/>
        <v>0</v>
      </c>
      <c r="K59" s="98">
        <f t="shared" si="50"/>
        <v>0</v>
      </c>
      <c r="L59" s="77">
        <f t="shared" si="51"/>
        <v>0</v>
      </c>
      <c r="M59" s="77">
        <f t="shared" si="52"/>
        <v>0</v>
      </c>
      <c r="N59" s="69"/>
    </row>
    <row r="60" spans="1:14" ht="24">
      <c r="A60" s="101" t="s">
        <v>180</v>
      </c>
      <c r="B60" s="80" t="s">
        <v>249</v>
      </c>
      <c r="C60" s="96" t="s">
        <v>50</v>
      </c>
      <c r="D60" s="97">
        <v>1.69</v>
      </c>
      <c r="E60" s="8"/>
      <c r="F60" s="8"/>
      <c r="G60" s="8"/>
      <c r="H60" s="77">
        <f t="shared" si="53"/>
        <v>0</v>
      </c>
      <c r="I60" s="98">
        <f t="shared" si="48"/>
        <v>0</v>
      </c>
      <c r="J60" s="98">
        <f t="shared" si="49"/>
        <v>0</v>
      </c>
      <c r="K60" s="98">
        <f t="shared" si="50"/>
        <v>0</v>
      </c>
      <c r="L60" s="77">
        <f t="shared" si="51"/>
        <v>0</v>
      </c>
      <c r="M60" s="77">
        <f t="shared" si="52"/>
        <v>0</v>
      </c>
      <c r="N60" s="69"/>
    </row>
    <row r="61" spans="1:14">
      <c r="A61" s="101" t="s">
        <v>181</v>
      </c>
      <c r="B61" s="80" t="s">
        <v>184</v>
      </c>
      <c r="C61" s="96" t="s">
        <v>128</v>
      </c>
      <c r="D61" s="97">
        <v>1</v>
      </c>
      <c r="E61" s="8"/>
      <c r="F61" s="8"/>
      <c r="G61" s="8"/>
      <c r="H61" s="77">
        <f t="shared" si="53"/>
        <v>0</v>
      </c>
      <c r="I61" s="98">
        <f t="shared" si="48"/>
        <v>0</v>
      </c>
      <c r="J61" s="98">
        <f t="shared" si="49"/>
        <v>0</v>
      </c>
      <c r="K61" s="98">
        <f t="shared" si="50"/>
        <v>0</v>
      </c>
      <c r="L61" s="77">
        <f t="shared" si="51"/>
        <v>0</v>
      </c>
      <c r="M61" s="77">
        <f t="shared" si="52"/>
        <v>0</v>
      </c>
      <c r="N61" s="69"/>
    </row>
    <row r="62" spans="1:14">
      <c r="A62" s="101" t="s">
        <v>182</v>
      </c>
      <c r="B62" s="80" t="s">
        <v>185</v>
      </c>
      <c r="C62" s="96" t="s">
        <v>128</v>
      </c>
      <c r="D62" s="97">
        <v>1</v>
      </c>
      <c r="E62" s="8"/>
      <c r="F62" s="8"/>
      <c r="G62" s="8"/>
      <c r="H62" s="77">
        <f t="shared" si="53"/>
        <v>0</v>
      </c>
      <c r="I62" s="98">
        <f t="shared" si="48"/>
        <v>0</v>
      </c>
      <c r="J62" s="98">
        <f t="shared" si="49"/>
        <v>0</v>
      </c>
      <c r="K62" s="98">
        <f t="shared" si="50"/>
        <v>0</v>
      </c>
      <c r="L62" s="77">
        <f t="shared" si="51"/>
        <v>0</v>
      </c>
      <c r="M62" s="77">
        <f t="shared" si="52"/>
        <v>0</v>
      </c>
      <c r="N62" s="69"/>
    </row>
    <row r="63" spans="1:14">
      <c r="A63" s="106" t="s">
        <v>153</v>
      </c>
      <c r="B63" s="107" t="s">
        <v>186</v>
      </c>
      <c r="C63" s="108"/>
      <c r="D63" s="108"/>
      <c r="E63" s="108"/>
      <c r="F63" s="108"/>
      <c r="G63" s="108"/>
      <c r="H63" s="108"/>
      <c r="I63" s="108"/>
      <c r="J63" s="109"/>
      <c r="K63" s="110"/>
      <c r="L63" s="111">
        <f>SUM(L64:L70)</f>
        <v>0</v>
      </c>
      <c r="M63" s="111">
        <f>SUM(M64:M70)</f>
        <v>0</v>
      </c>
    </row>
    <row r="64" spans="1:14" ht="27" customHeight="1">
      <c r="A64" s="101" t="s">
        <v>154</v>
      </c>
      <c r="B64" s="80" t="s">
        <v>250</v>
      </c>
      <c r="C64" s="96" t="s">
        <v>128</v>
      </c>
      <c r="D64" s="97">
        <v>1</v>
      </c>
      <c r="E64" s="8"/>
      <c r="F64" s="8"/>
      <c r="G64" s="8"/>
      <c r="H64" s="77">
        <f>SUM(E64:G64)</f>
        <v>0</v>
      </c>
      <c r="I64" s="98">
        <f>D64*E64</f>
        <v>0</v>
      </c>
      <c r="J64" s="98">
        <f>D64*F64</f>
        <v>0</v>
      </c>
      <c r="K64" s="98">
        <f>D64*G64</f>
        <v>0</v>
      </c>
      <c r="L64" s="77">
        <f>SUM(I64:K64)</f>
        <v>0</v>
      </c>
      <c r="M64" s="77">
        <f>ROUND((L64*$J$6)+L64,2)</f>
        <v>0</v>
      </c>
      <c r="N64" s="69"/>
    </row>
    <row r="65" spans="1:14">
      <c r="A65" s="101" t="s">
        <v>155</v>
      </c>
      <c r="B65" s="80" t="s">
        <v>251</v>
      </c>
      <c r="C65" s="96" t="s">
        <v>128</v>
      </c>
      <c r="D65" s="97">
        <v>1</v>
      </c>
      <c r="E65" s="8"/>
      <c r="F65" s="8"/>
      <c r="G65" s="8"/>
      <c r="H65" s="77">
        <f t="shared" ref="H65:H70" si="54">SUM(E65:G65)</f>
        <v>0</v>
      </c>
      <c r="I65" s="98">
        <f t="shared" ref="I65:I70" si="55">D65*E65</f>
        <v>0</v>
      </c>
      <c r="J65" s="98">
        <f t="shared" ref="J65:J70" si="56">D65*F65</f>
        <v>0</v>
      </c>
      <c r="K65" s="98">
        <f t="shared" ref="K65:K70" si="57">D65*G65</f>
        <v>0</v>
      </c>
      <c r="L65" s="77">
        <f t="shared" ref="L65:L70" si="58">SUM(I65:K65)</f>
        <v>0</v>
      </c>
      <c r="M65" s="77">
        <f t="shared" ref="M65:M70" si="59">ROUND((L65*$J$6)+L65,2)</f>
        <v>0</v>
      </c>
      <c r="N65" s="69"/>
    </row>
    <row r="66" spans="1:14" ht="24">
      <c r="A66" s="101" t="s">
        <v>156</v>
      </c>
      <c r="B66" s="80" t="s">
        <v>252</v>
      </c>
      <c r="C66" s="96" t="s">
        <v>128</v>
      </c>
      <c r="D66" s="97">
        <v>3</v>
      </c>
      <c r="E66" s="8"/>
      <c r="F66" s="8"/>
      <c r="G66" s="8"/>
      <c r="H66" s="77">
        <f t="shared" si="54"/>
        <v>0</v>
      </c>
      <c r="I66" s="98">
        <f t="shared" si="55"/>
        <v>0</v>
      </c>
      <c r="J66" s="98">
        <f t="shared" si="56"/>
        <v>0</v>
      </c>
      <c r="K66" s="98">
        <f t="shared" si="57"/>
        <v>0</v>
      </c>
      <c r="L66" s="77">
        <f t="shared" si="58"/>
        <v>0</v>
      </c>
      <c r="M66" s="77">
        <f t="shared" si="59"/>
        <v>0</v>
      </c>
      <c r="N66" s="69"/>
    </row>
    <row r="67" spans="1:14" ht="27.75" customHeight="1">
      <c r="A67" s="101" t="s">
        <v>157</v>
      </c>
      <c r="B67" s="80" t="s">
        <v>253</v>
      </c>
      <c r="C67" s="96" t="s">
        <v>50</v>
      </c>
      <c r="D67" s="97">
        <v>6.43</v>
      </c>
      <c r="E67" s="8"/>
      <c r="F67" s="8"/>
      <c r="G67" s="8"/>
      <c r="H67" s="77">
        <f t="shared" si="54"/>
        <v>0</v>
      </c>
      <c r="I67" s="98">
        <f t="shared" si="55"/>
        <v>0</v>
      </c>
      <c r="J67" s="98">
        <f t="shared" si="56"/>
        <v>0</v>
      </c>
      <c r="K67" s="98">
        <f t="shared" si="57"/>
        <v>0</v>
      </c>
      <c r="L67" s="77">
        <f t="shared" si="58"/>
        <v>0</v>
      </c>
      <c r="M67" s="77">
        <f t="shared" si="59"/>
        <v>0</v>
      </c>
      <c r="N67" s="69"/>
    </row>
    <row r="68" spans="1:14" ht="24">
      <c r="A68" s="101" t="s">
        <v>158</v>
      </c>
      <c r="B68" s="80" t="s">
        <v>254</v>
      </c>
      <c r="C68" s="96" t="s">
        <v>128</v>
      </c>
      <c r="D68" s="97">
        <v>1</v>
      </c>
      <c r="E68" s="8"/>
      <c r="F68" s="8"/>
      <c r="G68" s="8"/>
      <c r="H68" s="77">
        <f t="shared" si="54"/>
        <v>0</v>
      </c>
      <c r="I68" s="98">
        <f t="shared" si="55"/>
        <v>0</v>
      </c>
      <c r="J68" s="98">
        <f t="shared" si="56"/>
        <v>0</v>
      </c>
      <c r="K68" s="98">
        <f t="shared" si="57"/>
        <v>0</v>
      </c>
      <c r="L68" s="77">
        <f t="shared" si="58"/>
        <v>0</v>
      </c>
      <c r="M68" s="77">
        <f t="shared" si="59"/>
        <v>0</v>
      </c>
      <c r="N68" s="69"/>
    </row>
    <row r="69" spans="1:14" ht="39" customHeight="1">
      <c r="A69" s="101" t="s">
        <v>159</v>
      </c>
      <c r="B69" s="80" t="s">
        <v>255</v>
      </c>
      <c r="C69" s="96" t="s">
        <v>128</v>
      </c>
      <c r="D69" s="97">
        <v>1</v>
      </c>
      <c r="E69" s="8"/>
      <c r="F69" s="8"/>
      <c r="G69" s="8"/>
      <c r="H69" s="77">
        <f t="shared" si="54"/>
        <v>0</v>
      </c>
      <c r="I69" s="98">
        <f t="shared" si="55"/>
        <v>0</v>
      </c>
      <c r="J69" s="98">
        <f t="shared" si="56"/>
        <v>0</v>
      </c>
      <c r="K69" s="98">
        <f t="shared" si="57"/>
        <v>0</v>
      </c>
      <c r="L69" s="77">
        <f t="shared" si="58"/>
        <v>0</v>
      </c>
      <c r="M69" s="77">
        <f t="shared" si="59"/>
        <v>0</v>
      </c>
      <c r="N69" s="69"/>
    </row>
    <row r="70" spans="1:14" ht="53.25" customHeight="1">
      <c r="A70" s="101" t="s">
        <v>160</v>
      </c>
      <c r="B70" s="80" t="s">
        <v>256</v>
      </c>
      <c r="C70" s="96" t="s">
        <v>128</v>
      </c>
      <c r="D70" s="97">
        <v>1</v>
      </c>
      <c r="E70" s="8"/>
      <c r="F70" s="8"/>
      <c r="G70" s="8"/>
      <c r="H70" s="77">
        <f t="shared" si="54"/>
        <v>0</v>
      </c>
      <c r="I70" s="98">
        <f t="shared" si="55"/>
        <v>0</v>
      </c>
      <c r="J70" s="98">
        <f t="shared" si="56"/>
        <v>0</v>
      </c>
      <c r="K70" s="98">
        <f t="shared" si="57"/>
        <v>0</v>
      </c>
      <c r="L70" s="77">
        <f t="shared" si="58"/>
        <v>0</v>
      </c>
      <c r="M70" s="77">
        <f t="shared" si="59"/>
        <v>0</v>
      </c>
      <c r="N70" s="69"/>
    </row>
    <row r="71" spans="1:14">
      <c r="A71" s="70" t="s">
        <v>27</v>
      </c>
      <c r="B71" s="112" t="s">
        <v>51</v>
      </c>
      <c r="C71" s="113"/>
      <c r="D71" s="113"/>
      <c r="E71" s="113"/>
      <c r="F71" s="113"/>
      <c r="G71" s="113"/>
      <c r="H71" s="113"/>
      <c r="I71" s="113"/>
      <c r="J71" s="114"/>
      <c r="K71" s="115"/>
      <c r="L71" s="72">
        <f>L72+L77+L87+L96+L99</f>
        <v>0</v>
      </c>
      <c r="M71" s="72">
        <f>M72+M77+M87+M96+M99</f>
        <v>0</v>
      </c>
      <c r="N71" s="69"/>
    </row>
    <row r="72" spans="1:14">
      <c r="A72" s="106" t="s">
        <v>28</v>
      </c>
      <c r="B72" s="107" t="s">
        <v>140</v>
      </c>
      <c r="C72" s="108"/>
      <c r="D72" s="108"/>
      <c r="E72" s="108"/>
      <c r="F72" s="108"/>
      <c r="G72" s="108"/>
      <c r="H72" s="108"/>
      <c r="I72" s="108"/>
      <c r="J72" s="109"/>
      <c r="K72" s="110"/>
      <c r="L72" s="111">
        <f>SUM(L73:L76)</f>
        <v>0</v>
      </c>
      <c r="M72" s="111">
        <f>SUM(M73:M76)</f>
        <v>0</v>
      </c>
    </row>
    <row r="73" spans="1:14">
      <c r="A73" s="73" t="s">
        <v>94</v>
      </c>
      <c r="B73" s="80" t="s">
        <v>187</v>
      </c>
      <c r="C73" s="96" t="s">
        <v>128</v>
      </c>
      <c r="D73" s="97">
        <v>13</v>
      </c>
      <c r="E73" s="8"/>
      <c r="F73" s="8"/>
      <c r="G73" s="8"/>
      <c r="H73" s="79">
        <f>SUM(E73:G73)</f>
        <v>0</v>
      </c>
      <c r="I73" s="78">
        <f>D73*E73</f>
        <v>0</v>
      </c>
      <c r="J73" s="78">
        <f>D73*F73</f>
        <v>0</v>
      </c>
      <c r="K73" s="78">
        <f>D73*G73</f>
        <v>0</v>
      </c>
      <c r="L73" s="79">
        <f>SUM(I73:K73)</f>
        <v>0</v>
      </c>
      <c r="M73" s="79">
        <f>ROUND((L73*$J$6)+L73,2)</f>
        <v>0</v>
      </c>
      <c r="N73" s="69"/>
    </row>
    <row r="74" spans="1:14">
      <c r="A74" s="73" t="s">
        <v>95</v>
      </c>
      <c r="B74" s="80" t="s">
        <v>188</v>
      </c>
      <c r="C74" s="96" t="s">
        <v>128</v>
      </c>
      <c r="D74" s="97">
        <v>13</v>
      </c>
      <c r="E74" s="8"/>
      <c r="F74" s="8"/>
      <c r="G74" s="8"/>
      <c r="H74" s="79">
        <f t="shared" ref="H74:H76" si="60">SUM(E74:G74)</f>
        <v>0</v>
      </c>
      <c r="I74" s="78">
        <f t="shared" ref="I74:I76" si="61">D74*E74</f>
        <v>0</v>
      </c>
      <c r="J74" s="78">
        <f t="shared" ref="J74:J76" si="62">D74*F74</f>
        <v>0</v>
      </c>
      <c r="K74" s="78">
        <f t="shared" ref="K74:K76" si="63">D74*G74</f>
        <v>0</v>
      </c>
      <c r="L74" s="79">
        <f t="shared" ref="L74:L76" si="64">SUM(I74:K74)</f>
        <v>0</v>
      </c>
      <c r="M74" s="79">
        <f t="shared" ref="M74:M76" si="65">ROUND((L74*$J$6)+L74,2)</f>
        <v>0</v>
      </c>
      <c r="N74" s="69"/>
    </row>
    <row r="75" spans="1:14">
      <c r="A75" s="73" t="s">
        <v>96</v>
      </c>
      <c r="B75" s="80" t="s">
        <v>189</v>
      </c>
      <c r="C75" s="96" t="s">
        <v>128</v>
      </c>
      <c r="D75" s="97">
        <v>13</v>
      </c>
      <c r="E75" s="8"/>
      <c r="F75" s="8"/>
      <c r="G75" s="8"/>
      <c r="H75" s="79">
        <f t="shared" si="60"/>
        <v>0</v>
      </c>
      <c r="I75" s="78">
        <f t="shared" si="61"/>
        <v>0</v>
      </c>
      <c r="J75" s="78">
        <f t="shared" si="62"/>
        <v>0</v>
      </c>
      <c r="K75" s="78">
        <f t="shared" si="63"/>
        <v>0</v>
      </c>
      <c r="L75" s="79">
        <f t="shared" si="64"/>
        <v>0</v>
      </c>
      <c r="M75" s="79">
        <f t="shared" si="65"/>
        <v>0</v>
      </c>
      <c r="N75" s="69"/>
    </row>
    <row r="76" spans="1:14">
      <c r="A76" s="73" t="s">
        <v>97</v>
      </c>
      <c r="B76" s="80" t="s">
        <v>190</v>
      </c>
      <c r="C76" s="96" t="s">
        <v>128</v>
      </c>
      <c r="D76" s="97">
        <v>5</v>
      </c>
      <c r="E76" s="8"/>
      <c r="F76" s="8"/>
      <c r="G76" s="8"/>
      <c r="H76" s="79">
        <f t="shared" si="60"/>
        <v>0</v>
      </c>
      <c r="I76" s="78">
        <f t="shared" si="61"/>
        <v>0</v>
      </c>
      <c r="J76" s="78">
        <f t="shared" si="62"/>
        <v>0</v>
      </c>
      <c r="K76" s="78">
        <f t="shared" si="63"/>
        <v>0</v>
      </c>
      <c r="L76" s="79">
        <f t="shared" si="64"/>
        <v>0</v>
      </c>
      <c r="M76" s="79">
        <f t="shared" si="65"/>
        <v>0</v>
      </c>
      <c r="N76" s="69"/>
    </row>
    <row r="77" spans="1:14">
      <c r="A77" s="106" t="s">
        <v>29</v>
      </c>
      <c r="B77" s="107" t="s">
        <v>141</v>
      </c>
      <c r="C77" s="108"/>
      <c r="D77" s="108"/>
      <c r="E77" s="108"/>
      <c r="F77" s="108"/>
      <c r="G77" s="108"/>
      <c r="H77" s="108"/>
      <c r="I77" s="108"/>
      <c r="J77" s="109"/>
      <c r="K77" s="110"/>
      <c r="L77" s="111">
        <f>SUM(L78:L86)</f>
        <v>0</v>
      </c>
      <c r="M77" s="111">
        <f>SUM(M78:M86)</f>
        <v>0</v>
      </c>
    </row>
    <row r="78" spans="1:14" ht="24">
      <c r="A78" s="73" t="s">
        <v>98</v>
      </c>
      <c r="B78" s="80" t="s">
        <v>257</v>
      </c>
      <c r="C78" s="96" t="s">
        <v>50</v>
      </c>
      <c r="D78" s="97">
        <v>50</v>
      </c>
      <c r="E78" s="8"/>
      <c r="F78" s="8"/>
      <c r="G78" s="8"/>
      <c r="H78" s="79">
        <f>SUM(E78:G78)</f>
        <v>0</v>
      </c>
      <c r="I78" s="78">
        <f>D78*E78</f>
        <v>0</v>
      </c>
      <c r="J78" s="78">
        <f>D78*F78</f>
        <v>0</v>
      </c>
      <c r="K78" s="78">
        <f t="shared" ref="K78:K86" si="66">D78*G78</f>
        <v>0</v>
      </c>
      <c r="L78" s="79">
        <f>SUM(I78:K78)</f>
        <v>0</v>
      </c>
      <c r="M78" s="79">
        <f>ROUND((L78*$J$6)+L78,2)</f>
        <v>0</v>
      </c>
      <c r="N78" s="69"/>
    </row>
    <row r="79" spans="1:14" ht="24">
      <c r="A79" s="73" t="s">
        <v>99</v>
      </c>
      <c r="B79" s="80" t="s">
        <v>258</v>
      </c>
      <c r="C79" s="96" t="s">
        <v>50</v>
      </c>
      <c r="D79" s="97">
        <v>48</v>
      </c>
      <c r="E79" s="8"/>
      <c r="F79" s="8"/>
      <c r="G79" s="8"/>
      <c r="H79" s="79">
        <f t="shared" ref="H79:H83" si="67">SUM(E79:G79)</f>
        <v>0</v>
      </c>
      <c r="I79" s="78">
        <f t="shared" ref="I79:I83" si="68">D79*E79</f>
        <v>0</v>
      </c>
      <c r="J79" s="78">
        <f t="shared" ref="J79:J83" si="69">D79*F79</f>
        <v>0</v>
      </c>
      <c r="K79" s="78">
        <f t="shared" si="66"/>
        <v>0</v>
      </c>
      <c r="L79" s="79">
        <f t="shared" ref="L79:L83" si="70">SUM(I79:K79)</f>
        <v>0</v>
      </c>
      <c r="M79" s="79">
        <f t="shared" ref="M79:M83" si="71">ROUND((L79*$J$6)+L79,2)</f>
        <v>0</v>
      </c>
      <c r="N79" s="69"/>
    </row>
    <row r="80" spans="1:14" ht="24">
      <c r="A80" s="73" t="s">
        <v>100</v>
      </c>
      <c r="B80" s="80" t="s">
        <v>259</v>
      </c>
      <c r="C80" s="96" t="s">
        <v>50</v>
      </c>
      <c r="D80" s="97">
        <v>115</v>
      </c>
      <c r="E80" s="8"/>
      <c r="F80" s="8"/>
      <c r="G80" s="8"/>
      <c r="H80" s="79">
        <f t="shared" si="67"/>
        <v>0</v>
      </c>
      <c r="I80" s="78">
        <f t="shared" si="68"/>
        <v>0</v>
      </c>
      <c r="J80" s="78">
        <f t="shared" si="69"/>
        <v>0</v>
      </c>
      <c r="K80" s="78">
        <f t="shared" si="66"/>
        <v>0</v>
      </c>
      <c r="L80" s="79">
        <f t="shared" si="70"/>
        <v>0</v>
      </c>
      <c r="M80" s="79">
        <f t="shared" si="71"/>
        <v>0</v>
      </c>
      <c r="N80" s="69"/>
    </row>
    <row r="81" spans="1:14" ht="24">
      <c r="A81" s="73" t="s">
        <v>101</v>
      </c>
      <c r="B81" s="80" t="s">
        <v>195</v>
      </c>
      <c r="C81" s="96" t="s">
        <v>128</v>
      </c>
      <c r="D81" s="97">
        <v>6</v>
      </c>
      <c r="E81" s="8"/>
      <c r="F81" s="8"/>
      <c r="G81" s="8"/>
      <c r="H81" s="79">
        <f t="shared" si="67"/>
        <v>0</v>
      </c>
      <c r="I81" s="78">
        <f t="shared" si="68"/>
        <v>0</v>
      </c>
      <c r="J81" s="78">
        <f t="shared" si="69"/>
        <v>0</v>
      </c>
      <c r="K81" s="78">
        <f t="shared" si="66"/>
        <v>0</v>
      </c>
      <c r="L81" s="79">
        <f t="shared" si="70"/>
        <v>0</v>
      </c>
      <c r="M81" s="79">
        <f t="shared" si="71"/>
        <v>0</v>
      </c>
      <c r="N81" s="69"/>
    </row>
    <row r="82" spans="1:14">
      <c r="A82" s="73" t="s">
        <v>102</v>
      </c>
      <c r="B82" s="80" t="s">
        <v>196</v>
      </c>
      <c r="C82" s="96" t="s">
        <v>50</v>
      </c>
      <c r="D82" s="97">
        <v>32</v>
      </c>
      <c r="E82" s="8"/>
      <c r="F82" s="8"/>
      <c r="G82" s="8"/>
      <c r="H82" s="79">
        <f t="shared" si="67"/>
        <v>0</v>
      </c>
      <c r="I82" s="78">
        <f t="shared" si="68"/>
        <v>0</v>
      </c>
      <c r="J82" s="78">
        <f t="shared" si="69"/>
        <v>0</v>
      </c>
      <c r="K82" s="78">
        <f t="shared" si="66"/>
        <v>0</v>
      </c>
      <c r="L82" s="79">
        <f t="shared" si="70"/>
        <v>0</v>
      </c>
      <c r="M82" s="79">
        <f t="shared" si="71"/>
        <v>0</v>
      </c>
      <c r="N82" s="69"/>
    </row>
    <row r="83" spans="1:14">
      <c r="A83" s="73" t="s">
        <v>191</v>
      </c>
      <c r="B83" s="80" t="s">
        <v>197</v>
      </c>
      <c r="C83" s="96" t="s">
        <v>128</v>
      </c>
      <c r="D83" s="97">
        <v>10</v>
      </c>
      <c r="E83" s="8"/>
      <c r="F83" s="8"/>
      <c r="G83" s="8"/>
      <c r="H83" s="79">
        <f t="shared" si="67"/>
        <v>0</v>
      </c>
      <c r="I83" s="78">
        <f t="shared" si="68"/>
        <v>0</v>
      </c>
      <c r="J83" s="78">
        <f t="shared" si="69"/>
        <v>0</v>
      </c>
      <c r="K83" s="78">
        <f t="shared" si="66"/>
        <v>0</v>
      </c>
      <c r="L83" s="79">
        <f t="shared" si="70"/>
        <v>0</v>
      </c>
      <c r="M83" s="79">
        <f t="shared" si="71"/>
        <v>0</v>
      </c>
      <c r="N83" s="69"/>
    </row>
    <row r="84" spans="1:14">
      <c r="A84" s="73" t="s">
        <v>192</v>
      </c>
      <c r="B84" s="80" t="s">
        <v>198</v>
      </c>
      <c r="C84" s="96" t="s">
        <v>50</v>
      </c>
      <c r="D84" s="97">
        <v>30</v>
      </c>
      <c r="E84" s="8"/>
      <c r="F84" s="8"/>
      <c r="G84" s="8"/>
      <c r="H84" s="79">
        <f t="shared" ref="H84:H86" si="72">SUM(E84:G84)</f>
        <v>0</v>
      </c>
      <c r="I84" s="78">
        <f t="shared" ref="I84:I86" si="73">D84*E84</f>
        <v>0</v>
      </c>
      <c r="J84" s="78">
        <f t="shared" ref="J84:J86" si="74">D84*F84</f>
        <v>0</v>
      </c>
      <c r="K84" s="78">
        <f t="shared" si="66"/>
        <v>0</v>
      </c>
      <c r="L84" s="79">
        <f t="shared" ref="L84:L86" si="75">SUM(I84:K84)</f>
        <v>0</v>
      </c>
      <c r="M84" s="79">
        <f t="shared" ref="M84:M86" si="76">ROUND((L84*$J$6)+L84,2)</f>
        <v>0</v>
      </c>
      <c r="N84" s="69"/>
    </row>
    <row r="85" spans="1:14">
      <c r="A85" s="73" t="s">
        <v>193</v>
      </c>
      <c r="B85" s="80" t="s">
        <v>199</v>
      </c>
      <c r="C85" s="96" t="s">
        <v>128</v>
      </c>
      <c r="D85" s="97">
        <v>40</v>
      </c>
      <c r="E85" s="8"/>
      <c r="F85" s="8"/>
      <c r="G85" s="8"/>
      <c r="H85" s="79">
        <f t="shared" si="72"/>
        <v>0</v>
      </c>
      <c r="I85" s="78">
        <f t="shared" si="73"/>
        <v>0</v>
      </c>
      <c r="J85" s="78">
        <f t="shared" si="74"/>
        <v>0</v>
      </c>
      <c r="K85" s="78">
        <f t="shared" si="66"/>
        <v>0</v>
      </c>
      <c r="L85" s="79">
        <f t="shared" si="75"/>
        <v>0</v>
      </c>
      <c r="M85" s="79">
        <f t="shared" si="76"/>
        <v>0</v>
      </c>
      <c r="N85" s="69"/>
    </row>
    <row r="86" spans="1:14" ht="28.5" customHeight="1">
      <c r="A86" s="73" t="s">
        <v>194</v>
      </c>
      <c r="B86" s="80" t="s">
        <v>200</v>
      </c>
      <c r="C86" s="96" t="s">
        <v>128</v>
      </c>
      <c r="D86" s="97">
        <v>35</v>
      </c>
      <c r="E86" s="8"/>
      <c r="F86" s="8"/>
      <c r="G86" s="8"/>
      <c r="H86" s="79">
        <f t="shared" si="72"/>
        <v>0</v>
      </c>
      <c r="I86" s="78">
        <f t="shared" si="73"/>
        <v>0</v>
      </c>
      <c r="J86" s="78">
        <f t="shared" si="74"/>
        <v>0</v>
      </c>
      <c r="K86" s="78">
        <f t="shared" si="66"/>
        <v>0</v>
      </c>
      <c r="L86" s="79">
        <f t="shared" si="75"/>
        <v>0</v>
      </c>
      <c r="M86" s="79">
        <f t="shared" si="76"/>
        <v>0</v>
      </c>
      <c r="N86" s="69"/>
    </row>
    <row r="87" spans="1:14">
      <c r="A87" s="106" t="s">
        <v>47</v>
      </c>
      <c r="B87" s="107" t="s">
        <v>142</v>
      </c>
      <c r="C87" s="108"/>
      <c r="D87" s="108"/>
      <c r="E87" s="108"/>
      <c r="F87" s="108"/>
      <c r="G87" s="108"/>
      <c r="H87" s="108"/>
      <c r="I87" s="108"/>
      <c r="J87" s="109"/>
      <c r="K87" s="110"/>
      <c r="L87" s="111">
        <f>SUM(L88:L95)</f>
        <v>0</v>
      </c>
      <c r="M87" s="111">
        <f>SUM(M88:M95)</f>
        <v>0</v>
      </c>
    </row>
    <row r="88" spans="1:14" ht="39.75" customHeight="1">
      <c r="A88" s="73" t="s">
        <v>103</v>
      </c>
      <c r="B88" s="80" t="s">
        <v>260</v>
      </c>
      <c r="C88" s="96" t="s">
        <v>128</v>
      </c>
      <c r="D88" s="97">
        <v>1</v>
      </c>
      <c r="E88" s="8"/>
      <c r="F88" s="8"/>
      <c r="G88" s="8"/>
      <c r="H88" s="79">
        <f>SUM(E88:G88)</f>
        <v>0</v>
      </c>
      <c r="I88" s="78">
        <f>D88*E88</f>
        <v>0</v>
      </c>
      <c r="J88" s="78">
        <f>D88*F88</f>
        <v>0</v>
      </c>
      <c r="K88" s="78">
        <f>D88*G88</f>
        <v>0</v>
      </c>
      <c r="L88" s="79">
        <f>SUM(I88:K88)</f>
        <v>0</v>
      </c>
      <c r="M88" s="79">
        <f>ROUND((L88*$J$6)+L88,2)</f>
        <v>0</v>
      </c>
    </row>
    <row r="89" spans="1:14" ht="28.5" customHeight="1">
      <c r="A89" s="73" t="s">
        <v>104</v>
      </c>
      <c r="B89" s="80" t="s">
        <v>261</v>
      </c>
      <c r="C89" s="96" t="s">
        <v>128</v>
      </c>
      <c r="D89" s="97">
        <v>2</v>
      </c>
      <c r="E89" s="8"/>
      <c r="F89" s="8"/>
      <c r="G89" s="8"/>
      <c r="H89" s="79">
        <f t="shared" ref="H89:H95" si="77">SUM(E89:G89)</f>
        <v>0</v>
      </c>
      <c r="I89" s="78">
        <f t="shared" ref="I89:I95" si="78">D89*E89</f>
        <v>0</v>
      </c>
      <c r="J89" s="78">
        <f t="shared" ref="J89:J95" si="79">D89*F89</f>
        <v>0</v>
      </c>
      <c r="K89" s="78">
        <f t="shared" ref="K89:K95" si="80">D89*G89</f>
        <v>0</v>
      </c>
      <c r="L89" s="79">
        <f t="shared" ref="L89:L95" si="81">SUM(I89:K89)</f>
        <v>0</v>
      </c>
      <c r="M89" s="79">
        <f t="shared" ref="M89:M95" si="82">ROUND((L89*$J$6)+L89,2)</f>
        <v>0</v>
      </c>
    </row>
    <row r="90" spans="1:14" ht="27.75" customHeight="1">
      <c r="A90" s="73" t="s">
        <v>105</v>
      </c>
      <c r="B90" s="80" t="s">
        <v>262</v>
      </c>
      <c r="C90" s="96" t="s">
        <v>128</v>
      </c>
      <c r="D90" s="97">
        <v>1</v>
      </c>
      <c r="E90" s="8"/>
      <c r="F90" s="8"/>
      <c r="G90" s="8"/>
      <c r="H90" s="79">
        <f t="shared" si="77"/>
        <v>0</v>
      </c>
      <c r="I90" s="78">
        <f t="shared" si="78"/>
        <v>0</v>
      </c>
      <c r="J90" s="78">
        <f t="shared" si="79"/>
        <v>0</v>
      </c>
      <c r="K90" s="78">
        <f t="shared" si="80"/>
        <v>0</v>
      </c>
      <c r="L90" s="79">
        <f t="shared" si="81"/>
        <v>0</v>
      </c>
      <c r="M90" s="79">
        <f t="shared" si="82"/>
        <v>0</v>
      </c>
    </row>
    <row r="91" spans="1:14" ht="27.75" customHeight="1">
      <c r="A91" s="73" t="s">
        <v>106</v>
      </c>
      <c r="B91" s="80" t="s">
        <v>263</v>
      </c>
      <c r="C91" s="96" t="s">
        <v>128</v>
      </c>
      <c r="D91" s="97">
        <v>1</v>
      </c>
      <c r="E91" s="8"/>
      <c r="F91" s="8"/>
      <c r="G91" s="8"/>
      <c r="H91" s="79">
        <f t="shared" si="77"/>
        <v>0</v>
      </c>
      <c r="I91" s="78">
        <f t="shared" si="78"/>
        <v>0</v>
      </c>
      <c r="J91" s="78">
        <f t="shared" si="79"/>
        <v>0</v>
      </c>
      <c r="K91" s="78">
        <f t="shared" si="80"/>
        <v>0</v>
      </c>
      <c r="L91" s="79">
        <f t="shared" si="81"/>
        <v>0</v>
      </c>
      <c r="M91" s="79">
        <f t="shared" si="82"/>
        <v>0</v>
      </c>
    </row>
    <row r="92" spans="1:14">
      <c r="A92" s="73" t="s">
        <v>107</v>
      </c>
      <c r="B92" s="80" t="s">
        <v>143</v>
      </c>
      <c r="C92" s="96" t="s">
        <v>128</v>
      </c>
      <c r="D92" s="97">
        <v>3</v>
      </c>
      <c r="E92" s="8"/>
      <c r="F92" s="8"/>
      <c r="G92" s="8"/>
      <c r="H92" s="79">
        <f t="shared" si="77"/>
        <v>0</v>
      </c>
      <c r="I92" s="78">
        <f t="shared" si="78"/>
        <v>0</v>
      </c>
      <c r="J92" s="78">
        <f t="shared" si="79"/>
        <v>0</v>
      </c>
      <c r="K92" s="78">
        <f t="shared" si="80"/>
        <v>0</v>
      </c>
      <c r="L92" s="79">
        <f t="shared" si="81"/>
        <v>0</v>
      </c>
      <c r="M92" s="79">
        <f t="shared" si="82"/>
        <v>0</v>
      </c>
    </row>
    <row r="93" spans="1:14">
      <c r="A93" s="73" t="s">
        <v>108</v>
      </c>
      <c r="B93" s="80" t="s">
        <v>201</v>
      </c>
      <c r="C93" s="96" t="s">
        <v>128</v>
      </c>
      <c r="D93" s="97">
        <v>1</v>
      </c>
      <c r="E93" s="8"/>
      <c r="F93" s="8"/>
      <c r="G93" s="8"/>
      <c r="H93" s="79">
        <f t="shared" si="77"/>
        <v>0</v>
      </c>
      <c r="I93" s="78">
        <f t="shared" si="78"/>
        <v>0</v>
      </c>
      <c r="J93" s="78">
        <f t="shared" si="79"/>
        <v>0</v>
      </c>
      <c r="K93" s="78">
        <f t="shared" si="80"/>
        <v>0</v>
      </c>
      <c r="L93" s="79">
        <f t="shared" si="81"/>
        <v>0</v>
      </c>
      <c r="M93" s="79">
        <f t="shared" si="82"/>
        <v>0</v>
      </c>
    </row>
    <row r="94" spans="1:14" ht="24">
      <c r="A94" s="73" t="s">
        <v>109</v>
      </c>
      <c r="B94" s="80" t="s">
        <v>264</v>
      </c>
      <c r="C94" s="96" t="s">
        <v>128</v>
      </c>
      <c r="D94" s="97">
        <v>1</v>
      </c>
      <c r="E94" s="8"/>
      <c r="F94" s="8"/>
      <c r="G94" s="8"/>
      <c r="H94" s="79">
        <f t="shared" si="77"/>
        <v>0</v>
      </c>
      <c r="I94" s="78">
        <f t="shared" si="78"/>
        <v>0</v>
      </c>
      <c r="J94" s="78">
        <f t="shared" si="79"/>
        <v>0</v>
      </c>
      <c r="K94" s="78">
        <f t="shared" si="80"/>
        <v>0</v>
      </c>
      <c r="L94" s="79">
        <f t="shared" si="81"/>
        <v>0</v>
      </c>
      <c r="M94" s="79">
        <f t="shared" si="82"/>
        <v>0</v>
      </c>
    </row>
    <row r="95" spans="1:14" ht="24">
      <c r="A95" s="73" t="s">
        <v>110</v>
      </c>
      <c r="B95" s="80" t="s">
        <v>265</v>
      </c>
      <c r="C95" s="96" t="s">
        <v>128</v>
      </c>
      <c r="D95" s="97">
        <v>1</v>
      </c>
      <c r="E95" s="8"/>
      <c r="F95" s="8"/>
      <c r="G95" s="8"/>
      <c r="H95" s="79">
        <f t="shared" si="77"/>
        <v>0</v>
      </c>
      <c r="I95" s="78">
        <f t="shared" si="78"/>
        <v>0</v>
      </c>
      <c r="J95" s="78">
        <f t="shared" si="79"/>
        <v>0</v>
      </c>
      <c r="K95" s="78">
        <f t="shared" si="80"/>
        <v>0</v>
      </c>
      <c r="L95" s="79">
        <f t="shared" si="81"/>
        <v>0</v>
      </c>
      <c r="M95" s="79">
        <f t="shared" si="82"/>
        <v>0</v>
      </c>
    </row>
    <row r="96" spans="1:14">
      <c r="A96" s="106" t="s">
        <v>48</v>
      </c>
      <c r="B96" s="107" t="s">
        <v>144</v>
      </c>
      <c r="C96" s="108"/>
      <c r="D96" s="108"/>
      <c r="E96" s="108"/>
      <c r="F96" s="108"/>
      <c r="G96" s="108"/>
      <c r="H96" s="108"/>
      <c r="I96" s="108"/>
      <c r="J96" s="109"/>
      <c r="K96" s="110"/>
      <c r="L96" s="111">
        <f>SUM(L97:L98)</f>
        <v>0</v>
      </c>
      <c r="M96" s="111">
        <f>SUM(M97:M98)</f>
        <v>0</v>
      </c>
    </row>
    <row r="97" spans="1:71">
      <c r="A97" s="73" t="s">
        <v>111</v>
      </c>
      <c r="B97" s="80" t="s">
        <v>161</v>
      </c>
      <c r="C97" s="96" t="s">
        <v>128</v>
      </c>
      <c r="D97" s="97">
        <v>1</v>
      </c>
      <c r="E97" s="8"/>
      <c r="F97" s="8"/>
      <c r="G97" s="8"/>
      <c r="H97" s="79">
        <f>SUM(E97:G97)</f>
        <v>0</v>
      </c>
      <c r="I97" s="78">
        <f>D97*E97</f>
        <v>0</v>
      </c>
      <c r="J97" s="78">
        <f>D97*F97</f>
        <v>0</v>
      </c>
      <c r="K97" s="78">
        <f>D97*G97</f>
        <v>0</v>
      </c>
      <c r="L97" s="79">
        <f>SUM(I97:K97)</f>
        <v>0</v>
      </c>
      <c r="M97" s="79">
        <f>ROUND((L97*$J$6)+L97,2)</f>
        <v>0</v>
      </c>
    </row>
    <row r="98" spans="1:71" ht="24">
      <c r="A98" s="73" t="s">
        <v>112</v>
      </c>
      <c r="B98" s="80" t="s">
        <v>162</v>
      </c>
      <c r="C98" s="96" t="s">
        <v>128</v>
      </c>
      <c r="D98" s="97">
        <v>3</v>
      </c>
      <c r="E98" s="8"/>
      <c r="F98" s="8"/>
      <c r="G98" s="8"/>
      <c r="H98" s="79">
        <f>SUM(E98:G98)</f>
        <v>0</v>
      </c>
      <c r="I98" s="78">
        <f>D98*E98</f>
        <v>0</v>
      </c>
      <c r="J98" s="78">
        <f>D98*F98</f>
        <v>0</v>
      </c>
      <c r="K98" s="78">
        <f>D98*G98</f>
        <v>0</v>
      </c>
      <c r="L98" s="79">
        <f>SUM(I98:K98)</f>
        <v>0</v>
      </c>
      <c r="M98" s="79">
        <f>ROUND((L98*$J$6)+L98,2)</f>
        <v>0</v>
      </c>
    </row>
    <row r="99" spans="1:71">
      <c r="A99" s="106" t="s">
        <v>214</v>
      </c>
      <c r="B99" s="107"/>
      <c r="C99" s="108"/>
      <c r="D99" s="108"/>
      <c r="E99" s="108"/>
      <c r="F99" s="108"/>
      <c r="G99" s="108"/>
      <c r="H99" s="108"/>
      <c r="I99" s="108"/>
      <c r="J99" s="109"/>
      <c r="K99" s="110"/>
      <c r="L99" s="111">
        <f>SUM(L100:L104)</f>
        <v>0</v>
      </c>
      <c r="M99" s="111">
        <f>SUM(M100:M104)</f>
        <v>0</v>
      </c>
    </row>
    <row r="100" spans="1:71" ht="24">
      <c r="A100" s="73" t="s">
        <v>215</v>
      </c>
      <c r="B100" s="80" t="s">
        <v>266</v>
      </c>
      <c r="C100" s="96" t="s">
        <v>128</v>
      </c>
      <c r="D100" s="97">
        <v>2</v>
      </c>
      <c r="E100" s="8"/>
      <c r="F100" s="8"/>
      <c r="G100" s="8"/>
      <c r="H100" s="79">
        <f>SUM(E100:G100)</f>
        <v>0</v>
      </c>
      <c r="I100" s="78">
        <f>D100*E100</f>
        <v>0</v>
      </c>
      <c r="J100" s="78">
        <f>D100*F100</f>
        <v>0</v>
      </c>
      <c r="K100" s="78">
        <f>D100*G100</f>
        <v>0</v>
      </c>
      <c r="L100" s="79">
        <f>SUM(I100:K100)</f>
        <v>0</v>
      </c>
      <c r="M100" s="79">
        <f>ROUND((L100*$J$6)+L100,2)</f>
        <v>0</v>
      </c>
    </row>
    <row r="101" spans="1:71">
      <c r="A101" s="73" t="s">
        <v>216</v>
      </c>
      <c r="B101" s="80" t="s">
        <v>220</v>
      </c>
      <c r="C101" s="96" t="s">
        <v>128</v>
      </c>
      <c r="D101" s="97">
        <v>2</v>
      </c>
      <c r="E101" s="8"/>
      <c r="F101" s="8"/>
      <c r="G101" s="8"/>
      <c r="H101" s="79">
        <f t="shared" ref="H101:H104" si="83">SUM(E101:G101)</f>
        <v>0</v>
      </c>
      <c r="I101" s="78">
        <f t="shared" ref="I101:I104" si="84">D101*E101</f>
        <v>0</v>
      </c>
      <c r="J101" s="78">
        <f t="shared" ref="J101:J104" si="85">D101*F101</f>
        <v>0</v>
      </c>
      <c r="K101" s="78">
        <f t="shared" ref="K101:K104" si="86">D101*G101</f>
        <v>0</v>
      </c>
      <c r="L101" s="79">
        <f t="shared" ref="L101:L104" si="87">SUM(I101:K101)</f>
        <v>0</v>
      </c>
      <c r="M101" s="79">
        <f t="shared" ref="M101:M104" si="88">ROUND((L101*$J$6)+L101,2)</f>
        <v>0</v>
      </c>
    </row>
    <row r="102" spans="1:71">
      <c r="A102" s="73" t="s">
        <v>217</v>
      </c>
      <c r="B102" s="80" t="s">
        <v>221</v>
      </c>
      <c r="C102" s="96" t="s">
        <v>50</v>
      </c>
      <c r="D102" s="97">
        <v>25</v>
      </c>
      <c r="E102" s="8"/>
      <c r="F102" s="8"/>
      <c r="G102" s="8"/>
      <c r="H102" s="79">
        <f t="shared" si="83"/>
        <v>0</v>
      </c>
      <c r="I102" s="78">
        <f t="shared" si="84"/>
        <v>0</v>
      </c>
      <c r="J102" s="78">
        <f t="shared" si="85"/>
        <v>0</v>
      </c>
      <c r="K102" s="78">
        <f t="shared" si="86"/>
        <v>0</v>
      </c>
      <c r="L102" s="79">
        <f t="shared" si="87"/>
        <v>0</v>
      </c>
      <c r="M102" s="79">
        <f t="shared" si="88"/>
        <v>0</v>
      </c>
    </row>
    <row r="103" spans="1:71" ht="36">
      <c r="A103" s="73" t="s">
        <v>218</v>
      </c>
      <c r="B103" s="80" t="s">
        <v>222</v>
      </c>
      <c r="C103" s="96" t="s">
        <v>128</v>
      </c>
      <c r="D103" s="97">
        <v>1</v>
      </c>
      <c r="E103" s="8"/>
      <c r="F103" s="8"/>
      <c r="G103" s="8"/>
      <c r="H103" s="79">
        <f t="shared" si="83"/>
        <v>0</v>
      </c>
      <c r="I103" s="78">
        <f t="shared" si="84"/>
        <v>0</v>
      </c>
      <c r="J103" s="78">
        <f t="shared" si="85"/>
        <v>0</v>
      </c>
      <c r="K103" s="78">
        <f t="shared" si="86"/>
        <v>0</v>
      </c>
      <c r="L103" s="79">
        <f t="shared" si="87"/>
        <v>0</v>
      </c>
      <c r="M103" s="79">
        <f t="shared" si="88"/>
        <v>0</v>
      </c>
    </row>
    <row r="104" spans="1:71">
      <c r="A104" s="73" t="s">
        <v>219</v>
      </c>
      <c r="B104" s="80" t="s">
        <v>223</v>
      </c>
      <c r="C104" s="96" t="s">
        <v>128</v>
      </c>
      <c r="D104" s="97">
        <v>1</v>
      </c>
      <c r="E104" s="8"/>
      <c r="F104" s="8"/>
      <c r="G104" s="8"/>
      <c r="H104" s="79">
        <f t="shared" si="83"/>
        <v>0</v>
      </c>
      <c r="I104" s="78">
        <f t="shared" si="84"/>
        <v>0</v>
      </c>
      <c r="J104" s="78">
        <f t="shared" si="85"/>
        <v>0</v>
      </c>
      <c r="K104" s="78">
        <f t="shared" si="86"/>
        <v>0</v>
      </c>
      <c r="L104" s="79">
        <f t="shared" si="87"/>
        <v>0</v>
      </c>
      <c r="M104" s="79">
        <f t="shared" si="88"/>
        <v>0</v>
      </c>
    </row>
    <row r="105" spans="1:71">
      <c r="A105" s="70" t="s">
        <v>49</v>
      </c>
      <c r="B105" s="171" t="s">
        <v>145</v>
      </c>
      <c r="C105" s="172"/>
      <c r="D105" s="172"/>
      <c r="E105" s="172"/>
      <c r="F105" s="172"/>
      <c r="G105" s="172"/>
      <c r="H105" s="172"/>
      <c r="I105" s="172"/>
      <c r="J105" s="173"/>
      <c r="K105" s="71"/>
      <c r="L105" s="72">
        <f>SUM(L106:L114)</f>
        <v>0</v>
      </c>
      <c r="M105" s="72">
        <f>SUM(M106:M114)</f>
        <v>0</v>
      </c>
    </row>
    <row r="106" spans="1:71">
      <c r="A106" s="101" t="s">
        <v>42</v>
      </c>
      <c r="B106" s="116" t="s">
        <v>202</v>
      </c>
      <c r="C106" s="102" t="s">
        <v>123</v>
      </c>
      <c r="D106" s="103">
        <v>1.63</v>
      </c>
      <c r="E106" s="5"/>
      <c r="F106" s="5"/>
      <c r="G106" s="5"/>
      <c r="H106" s="117">
        <f>SUM(E106:G106)</f>
        <v>0</v>
      </c>
      <c r="I106" s="118">
        <f>D106*E106</f>
        <v>0</v>
      </c>
      <c r="J106" s="118">
        <f>D106*F106</f>
        <v>0</v>
      </c>
      <c r="K106" s="118">
        <f>D106*G106</f>
        <v>0</v>
      </c>
      <c r="L106" s="117">
        <f>SUM(I106:K106)</f>
        <v>0</v>
      </c>
      <c r="M106" s="117">
        <f>ROUND((L106*$J$6)+L106,2)</f>
        <v>0</v>
      </c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</row>
    <row r="107" spans="1:71" ht="42" customHeight="1">
      <c r="A107" s="101" t="s">
        <v>43</v>
      </c>
      <c r="B107" s="116" t="s">
        <v>203</v>
      </c>
      <c r="C107" s="102" t="s">
        <v>128</v>
      </c>
      <c r="D107" s="103">
        <v>2</v>
      </c>
      <c r="E107" s="5"/>
      <c r="F107" s="5"/>
      <c r="G107" s="5"/>
      <c r="H107" s="117">
        <f t="shared" ref="H107:H114" si="89">SUM(E107:G107)</f>
        <v>0</v>
      </c>
      <c r="I107" s="118">
        <f t="shared" ref="I107:I114" si="90">D107*E107</f>
        <v>0</v>
      </c>
      <c r="J107" s="118">
        <f t="shared" ref="J107:J114" si="91">D107*F107</f>
        <v>0</v>
      </c>
      <c r="K107" s="118">
        <f t="shared" ref="K107:K114" si="92">D107*G107</f>
        <v>0</v>
      </c>
      <c r="L107" s="117">
        <f t="shared" ref="L107:L114" si="93">SUM(I107:K107)</f>
        <v>0</v>
      </c>
      <c r="M107" s="117">
        <f t="shared" ref="M107:M114" si="94">ROUND((L107*$J$6)+L107,2)</f>
        <v>0</v>
      </c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</row>
    <row r="108" spans="1:71" ht="24">
      <c r="A108" s="101" t="s">
        <v>113</v>
      </c>
      <c r="B108" s="116" t="s">
        <v>204</v>
      </c>
      <c r="C108" s="102" t="s">
        <v>128</v>
      </c>
      <c r="D108" s="103">
        <v>1</v>
      </c>
      <c r="E108" s="5"/>
      <c r="F108" s="5"/>
      <c r="G108" s="5"/>
      <c r="H108" s="117">
        <f t="shared" si="89"/>
        <v>0</v>
      </c>
      <c r="I108" s="118">
        <f t="shared" si="90"/>
        <v>0</v>
      </c>
      <c r="J108" s="118">
        <f t="shared" si="91"/>
        <v>0</v>
      </c>
      <c r="K108" s="118">
        <f t="shared" si="92"/>
        <v>0</v>
      </c>
      <c r="L108" s="117">
        <f t="shared" si="93"/>
        <v>0</v>
      </c>
      <c r="M108" s="117">
        <f t="shared" si="94"/>
        <v>0</v>
      </c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</row>
    <row r="109" spans="1:71" ht="14.25" customHeight="1">
      <c r="A109" s="101" t="s">
        <v>114</v>
      </c>
      <c r="B109" s="116" t="s">
        <v>205</v>
      </c>
      <c r="C109" s="102" t="s">
        <v>123</v>
      </c>
      <c r="D109" s="103">
        <v>0.53</v>
      </c>
      <c r="E109" s="5"/>
      <c r="F109" s="5"/>
      <c r="G109" s="5"/>
      <c r="H109" s="117">
        <f t="shared" si="89"/>
        <v>0</v>
      </c>
      <c r="I109" s="118">
        <f t="shared" si="90"/>
        <v>0</v>
      </c>
      <c r="J109" s="118">
        <f t="shared" si="91"/>
        <v>0</v>
      </c>
      <c r="K109" s="118">
        <f t="shared" si="92"/>
        <v>0</v>
      </c>
      <c r="L109" s="117">
        <f t="shared" si="93"/>
        <v>0</v>
      </c>
      <c r="M109" s="117">
        <f t="shared" si="94"/>
        <v>0</v>
      </c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</row>
    <row r="110" spans="1:71" ht="29.25" customHeight="1">
      <c r="A110" s="101" t="s">
        <v>115</v>
      </c>
      <c r="B110" s="116" t="s">
        <v>206</v>
      </c>
      <c r="C110" s="102" t="s">
        <v>128</v>
      </c>
      <c r="D110" s="103">
        <v>1</v>
      </c>
      <c r="E110" s="5"/>
      <c r="F110" s="5"/>
      <c r="G110" s="5"/>
      <c r="H110" s="117">
        <f t="shared" si="89"/>
        <v>0</v>
      </c>
      <c r="I110" s="118">
        <f t="shared" si="90"/>
        <v>0</v>
      </c>
      <c r="J110" s="118">
        <f t="shared" si="91"/>
        <v>0</v>
      </c>
      <c r="K110" s="118">
        <f t="shared" si="92"/>
        <v>0</v>
      </c>
      <c r="L110" s="117">
        <f t="shared" si="93"/>
        <v>0</v>
      </c>
      <c r="M110" s="117">
        <f t="shared" si="94"/>
        <v>0</v>
      </c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</row>
    <row r="111" spans="1:71" ht="24">
      <c r="A111" s="101" t="s">
        <v>116</v>
      </c>
      <c r="B111" s="116" t="s">
        <v>207</v>
      </c>
      <c r="C111" s="102" t="s">
        <v>50</v>
      </c>
      <c r="D111" s="103">
        <v>1.76</v>
      </c>
      <c r="E111" s="5"/>
      <c r="F111" s="5"/>
      <c r="G111" s="5"/>
      <c r="H111" s="117">
        <f t="shared" si="89"/>
        <v>0</v>
      </c>
      <c r="I111" s="118">
        <f t="shared" si="90"/>
        <v>0</v>
      </c>
      <c r="J111" s="118">
        <f t="shared" si="91"/>
        <v>0</v>
      </c>
      <c r="K111" s="118">
        <f t="shared" si="92"/>
        <v>0</v>
      </c>
      <c r="L111" s="117">
        <f t="shared" si="93"/>
        <v>0</v>
      </c>
      <c r="M111" s="117">
        <f t="shared" si="94"/>
        <v>0</v>
      </c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</row>
    <row r="112" spans="1:71" ht="24">
      <c r="A112" s="101" t="s">
        <v>117</v>
      </c>
      <c r="B112" s="116" t="s">
        <v>267</v>
      </c>
      <c r="C112" s="102" t="s">
        <v>128</v>
      </c>
      <c r="D112" s="103">
        <v>3</v>
      </c>
      <c r="E112" s="5"/>
      <c r="F112" s="5"/>
      <c r="G112" s="5"/>
      <c r="H112" s="117">
        <f t="shared" si="89"/>
        <v>0</v>
      </c>
      <c r="I112" s="118">
        <f t="shared" si="90"/>
        <v>0</v>
      </c>
      <c r="J112" s="118">
        <f t="shared" si="91"/>
        <v>0</v>
      </c>
      <c r="K112" s="118">
        <f t="shared" si="92"/>
        <v>0</v>
      </c>
      <c r="L112" s="117">
        <f t="shared" si="93"/>
        <v>0</v>
      </c>
      <c r="M112" s="117">
        <f t="shared" si="94"/>
        <v>0</v>
      </c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</row>
    <row r="113" spans="1:52" s="16" customFormat="1" ht="36">
      <c r="A113" s="101" t="s">
        <v>118</v>
      </c>
      <c r="B113" s="116" t="s">
        <v>208</v>
      </c>
      <c r="C113" s="102" t="s">
        <v>128</v>
      </c>
      <c r="D113" s="103">
        <v>1</v>
      </c>
      <c r="E113" s="5"/>
      <c r="F113" s="5"/>
      <c r="G113" s="5"/>
      <c r="H113" s="117">
        <f t="shared" si="89"/>
        <v>0</v>
      </c>
      <c r="I113" s="118">
        <f t="shared" si="90"/>
        <v>0</v>
      </c>
      <c r="J113" s="118">
        <f t="shared" si="91"/>
        <v>0</v>
      </c>
      <c r="K113" s="118">
        <f t="shared" si="92"/>
        <v>0</v>
      </c>
      <c r="L113" s="117">
        <f t="shared" si="93"/>
        <v>0</v>
      </c>
      <c r="M113" s="117">
        <f t="shared" si="94"/>
        <v>0</v>
      </c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:52" s="16" customFormat="1" ht="24">
      <c r="A114" s="101" t="s">
        <v>119</v>
      </c>
      <c r="B114" s="105" t="s">
        <v>209</v>
      </c>
      <c r="C114" s="81" t="s">
        <v>128</v>
      </c>
      <c r="D114" s="82">
        <v>1</v>
      </c>
      <c r="E114" s="5"/>
      <c r="F114" s="4"/>
      <c r="G114" s="4"/>
      <c r="H114" s="117">
        <f t="shared" si="89"/>
        <v>0</v>
      </c>
      <c r="I114" s="118">
        <f t="shared" si="90"/>
        <v>0</v>
      </c>
      <c r="J114" s="118">
        <f t="shared" si="91"/>
        <v>0</v>
      </c>
      <c r="K114" s="118">
        <f t="shared" si="92"/>
        <v>0</v>
      </c>
      <c r="L114" s="117">
        <f t="shared" si="93"/>
        <v>0</v>
      </c>
      <c r="M114" s="117">
        <f t="shared" si="94"/>
        <v>0</v>
      </c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:52" s="16" customFormat="1">
      <c r="A115" s="119">
        <v>8</v>
      </c>
      <c r="B115" s="120" t="s">
        <v>210</v>
      </c>
      <c r="C115" s="121"/>
      <c r="D115" s="122"/>
      <c r="E115" s="123"/>
      <c r="F115" s="123"/>
      <c r="G115" s="123"/>
      <c r="H115" s="123"/>
      <c r="I115" s="123"/>
      <c r="J115" s="123"/>
      <c r="K115" s="124"/>
      <c r="L115" s="125">
        <f>SUM(L116)</f>
        <v>0</v>
      </c>
      <c r="M115" s="125">
        <f>SUM(M116:M116)</f>
        <v>0</v>
      </c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:52" s="16" customFormat="1" ht="36">
      <c r="A116" s="101" t="s">
        <v>44</v>
      </c>
      <c r="B116" s="95" t="s">
        <v>211</v>
      </c>
      <c r="C116" s="102" t="s">
        <v>128</v>
      </c>
      <c r="D116" s="103">
        <v>1</v>
      </c>
      <c r="E116" s="5"/>
      <c r="F116" s="5"/>
      <c r="G116" s="5"/>
      <c r="H116" s="79">
        <f>SUM(E116:G116)</f>
        <v>0</v>
      </c>
      <c r="I116" s="78">
        <f>D116*E116</f>
        <v>0</v>
      </c>
      <c r="J116" s="78">
        <f>D116*F116</f>
        <v>0</v>
      </c>
      <c r="K116" s="78">
        <f>D116*G116</f>
        <v>0</v>
      </c>
      <c r="L116" s="79">
        <f>SUM(I116:K116)</f>
        <v>0</v>
      </c>
      <c r="M116" s="79">
        <f>ROUND((L116*$J$6)+L116,2)</f>
        <v>0</v>
      </c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:52" s="16" customFormat="1">
      <c r="A117" s="119">
        <v>9</v>
      </c>
      <c r="B117" s="120" t="s">
        <v>146</v>
      </c>
      <c r="C117" s="121"/>
      <c r="D117" s="122"/>
      <c r="E117" s="123"/>
      <c r="F117" s="123"/>
      <c r="G117" s="123"/>
      <c r="H117" s="123"/>
      <c r="I117" s="123"/>
      <c r="J117" s="123"/>
      <c r="K117" s="124"/>
      <c r="L117" s="125">
        <f>SUM(L118:L118)</f>
        <v>0</v>
      </c>
      <c r="M117" s="125">
        <f>SUM(M118:M118)</f>
        <v>0</v>
      </c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:52" s="16" customFormat="1">
      <c r="A118" s="101" t="s">
        <v>45</v>
      </c>
      <c r="B118" s="95" t="s">
        <v>147</v>
      </c>
      <c r="C118" s="102" t="s">
        <v>123</v>
      </c>
      <c r="D118" s="103">
        <v>19.34</v>
      </c>
      <c r="E118" s="5"/>
      <c r="F118" s="5"/>
      <c r="G118" s="5"/>
      <c r="H118" s="79">
        <f>SUM(E118:G118)</f>
        <v>0</v>
      </c>
      <c r="I118" s="78">
        <f>D118*E118</f>
        <v>0</v>
      </c>
      <c r="J118" s="78">
        <f>D118*F118</f>
        <v>0</v>
      </c>
      <c r="K118" s="78">
        <f>D118*G118</f>
        <v>0</v>
      </c>
      <c r="L118" s="79">
        <f>SUM(I118:K118)</f>
        <v>0</v>
      </c>
      <c r="M118" s="79">
        <f>ROUND((L118*$J$6)+L118,2)</f>
        <v>0</v>
      </c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:52" s="16" customFormat="1">
      <c r="A119" s="119">
        <v>10</v>
      </c>
      <c r="B119" s="120" t="s">
        <v>148</v>
      </c>
      <c r="C119" s="121"/>
      <c r="D119" s="122"/>
      <c r="E119" s="123"/>
      <c r="F119" s="123"/>
      <c r="G119" s="123"/>
      <c r="H119" s="126"/>
      <c r="I119" s="127"/>
      <c r="J119" s="127"/>
      <c r="K119" s="128"/>
      <c r="L119" s="129">
        <f>SUM(L120:L121)</f>
        <v>0</v>
      </c>
      <c r="M119" s="129">
        <f>SUM(M120:M121)</f>
        <v>0</v>
      </c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:52" s="16" customFormat="1">
      <c r="A120" s="101" t="s">
        <v>212</v>
      </c>
      <c r="B120" s="130" t="s">
        <v>149</v>
      </c>
      <c r="C120" s="102" t="s">
        <v>123</v>
      </c>
      <c r="D120" s="103">
        <v>19.34</v>
      </c>
      <c r="E120" s="5"/>
      <c r="F120" s="5"/>
      <c r="G120" s="5"/>
      <c r="H120" s="79">
        <f>SUM(E120:G120)</f>
        <v>0</v>
      </c>
      <c r="I120" s="78">
        <f>D120*E120</f>
        <v>0</v>
      </c>
      <c r="J120" s="78">
        <f>D120*F120</f>
        <v>0</v>
      </c>
      <c r="K120" s="78">
        <f>D120*G120</f>
        <v>0</v>
      </c>
      <c r="L120" s="79">
        <f>SUM(I120:K120)</f>
        <v>0</v>
      </c>
      <c r="M120" s="79">
        <f>ROUND((L120*$J$6)+L120,2)</f>
        <v>0</v>
      </c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:52" s="16" customFormat="1">
      <c r="A121" s="101" t="s">
        <v>213</v>
      </c>
      <c r="B121" s="130" t="s">
        <v>163</v>
      </c>
      <c r="C121" s="102" t="s">
        <v>123</v>
      </c>
      <c r="D121" s="103">
        <v>19.34</v>
      </c>
      <c r="E121" s="5"/>
      <c r="F121" s="5"/>
      <c r="G121" s="5"/>
      <c r="H121" s="79">
        <f>SUM(E121:G121)</f>
        <v>0</v>
      </c>
      <c r="I121" s="78">
        <f>D121*E121</f>
        <v>0</v>
      </c>
      <c r="J121" s="78">
        <f>D121*F121</f>
        <v>0</v>
      </c>
      <c r="K121" s="78">
        <f>D121*G121</f>
        <v>0</v>
      </c>
      <c r="L121" s="79">
        <f>SUM(I121:K121)</f>
        <v>0</v>
      </c>
      <c r="M121" s="79">
        <f>ROUND((L121*$J$6)+L121,2)</f>
        <v>0</v>
      </c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:52" s="15" customFormat="1">
      <c r="A122" s="160"/>
      <c r="B122" s="161"/>
      <c r="C122" s="161"/>
      <c r="D122" s="161"/>
      <c r="E122" s="161"/>
      <c r="F122" s="161"/>
      <c r="G122" s="161"/>
      <c r="H122" s="161"/>
      <c r="I122" s="161"/>
      <c r="J122" s="161"/>
      <c r="K122" s="161"/>
      <c r="L122" s="162"/>
      <c r="M122" s="131">
        <f>M10+M14+M25+M36+M43+M71+M105+M115+M117+M119</f>
        <v>0</v>
      </c>
    </row>
    <row r="123" spans="1:52" s="15" customFormat="1">
      <c r="A123" s="1"/>
      <c r="B123" s="132" t="s">
        <v>12</v>
      </c>
      <c r="C123" s="133"/>
      <c r="D123" s="65"/>
      <c r="E123" s="134"/>
      <c r="F123" s="134"/>
      <c r="G123" s="134"/>
      <c r="H123" s="66"/>
      <c r="I123" s="134"/>
      <c r="J123" s="134"/>
      <c r="K123" s="134"/>
      <c r="L123" s="66"/>
      <c r="M123" s="66"/>
    </row>
    <row r="124" spans="1:52" s="15" customFormat="1">
      <c r="A124" s="1"/>
      <c r="B124" s="135"/>
      <c r="C124" s="136"/>
      <c r="D124" s="137"/>
      <c r="E124" s="138"/>
      <c r="F124" s="138"/>
      <c r="G124" s="138"/>
      <c r="H124" s="139"/>
      <c r="I124" s="138"/>
      <c r="J124" s="138"/>
      <c r="K124" s="138"/>
      <c r="L124" s="139"/>
      <c r="M124" s="139"/>
    </row>
    <row r="125" spans="1:52" s="15" customFormat="1">
      <c r="A125" s="174" t="s">
        <v>228</v>
      </c>
      <c r="B125" s="174"/>
      <c r="C125" s="174"/>
      <c r="D125" s="174"/>
      <c r="E125" s="174"/>
      <c r="F125" s="174"/>
      <c r="G125" s="174"/>
      <c r="H125" s="138"/>
      <c r="I125" s="159" t="s">
        <v>226</v>
      </c>
      <c r="J125" s="159"/>
      <c r="K125" s="159"/>
      <c r="L125" s="159"/>
      <c r="M125" s="159"/>
    </row>
    <row r="126" spans="1:52" s="15" customFormat="1">
      <c r="A126" s="1"/>
      <c r="B126" s="135"/>
      <c r="C126" s="136"/>
      <c r="D126" s="137"/>
      <c r="E126" s="138" t="s">
        <v>30</v>
      </c>
      <c r="F126" s="138"/>
      <c r="G126" s="138"/>
      <c r="H126" s="138"/>
      <c r="I126" s="159" t="s">
        <v>227</v>
      </c>
      <c r="J126" s="159"/>
      <c r="K126" s="159"/>
      <c r="L126" s="159"/>
      <c r="M126" s="159"/>
    </row>
    <row r="127" spans="1:52" s="15" customFormat="1">
      <c r="A127" s="2"/>
      <c r="B127" s="140" t="s">
        <v>12</v>
      </c>
      <c r="C127" s="141"/>
      <c r="D127" s="142"/>
      <c r="E127" s="143"/>
      <c r="F127" s="143"/>
      <c r="G127" s="143"/>
      <c r="H127" s="144"/>
      <c r="I127" s="143"/>
      <c r="J127" s="143"/>
      <c r="K127" s="143"/>
      <c r="L127" s="144"/>
      <c r="M127" s="144"/>
    </row>
    <row r="128" spans="1:52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pans="1:71" s="15" customFormat="1"/>
    <row r="642" spans="1:71" s="15" customFormat="1"/>
    <row r="643" spans="1:71" s="15" customFormat="1"/>
    <row r="644" spans="1:71" s="15" customFormat="1"/>
    <row r="645" spans="1:71" s="15" customFormat="1"/>
    <row r="646" spans="1:71" s="15" customFormat="1"/>
    <row r="647" spans="1:7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  <c r="BB647" s="16"/>
      <c r="BC647" s="16"/>
      <c r="BD647" s="16"/>
      <c r="BE647" s="16"/>
      <c r="BF647" s="16"/>
      <c r="BG647" s="16"/>
      <c r="BH647" s="16"/>
      <c r="BI647" s="16"/>
      <c r="BJ647" s="16"/>
      <c r="BK647" s="16"/>
      <c r="BL647" s="16"/>
      <c r="BM647" s="16"/>
      <c r="BN647" s="16"/>
      <c r="BO647" s="16"/>
      <c r="BP647" s="16"/>
      <c r="BQ647" s="16"/>
      <c r="BR647" s="16"/>
      <c r="BS647" s="16"/>
    </row>
    <row r="648" spans="1:7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  <c r="BB648" s="16"/>
      <c r="BC648" s="16"/>
      <c r="BD648" s="16"/>
      <c r="BE648" s="16"/>
      <c r="BF648" s="16"/>
      <c r="BG648" s="16"/>
      <c r="BH648" s="16"/>
      <c r="BI648" s="16"/>
      <c r="BJ648" s="16"/>
      <c r="BK648" s="16"/>
      <c r="BL648" s="16"/>
      <c r="BM648" s="16"/>
      <c r="BN648" s="16"/>
      <c r="BO648" s="16"/>
      <c r="BP648" s="16"/>
      <c r="BQ648" s="16"/>
      <c r="BR648" s="16"/>
      <c r="BS648" s="16"/>
    </row>
    <row r="649" spans="1:7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  <c r="BB649" s="16"/>
      <c r="BC649" s="16"/>
      <c r="BD649" s="16"/>
      <c r="BE649" s="16"/>
      <c r="BF649" s="16"/>
      <c r="BG649" s="16"/>
      <c r="BH649" s="16"/>
      <c r="BI649" s="16"/>
      <c r="BJ649" s="16"/>
      <c r="BK649" s="16"/>
      <c r="BL649" s="16"/>
      <c r="BM649" s="16"/>
      <c r="BN649" s="16"/>
      <c r="BO649" s="16"/>
      <c r="BP649" s="16"/>
      <c r="BQ649" s="16"/>
      <c r="BR649" s="16"/>
      <c r="BS649" s="16"/>
    </row>
    <row r="650" spans="1:7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  <c r="BB650" s="16"/>
      <c r="BC650" s="16"/>
      <c r="BD650" s="16"/>
      <c r="BE650" s="16"/>
      <c r="BF650" s="16"/>
      <c r="BG650" s="16"/>
      <c r="BH650" s="16"/>
      <c r="BI650" s="16"/>
      <c r="BJ650" s="16"/>
      <c r="BK650" s="16"/>
      <c r="BL650" s="16"/>
      <c r="BM650" s="16"/>
      <c r="BN650" s="16"/>
      <c r="BO650" s="16"/>
      <c r="BP650" s="16"/>
      <c r="BQ650" s="16"/>
      <c r="BR650" s="16"/>
      <c r="BS650" s="16"/>
    </row>
    <row r="651" spans="1:7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  <c r="BB651" s="16"/>
      <c r="BC651" s="16"/>
      <c r="BD651" s="16"/>
      <c r="BE651" s="16"/>
      <c r="BF651" s="16"/>
      <c r="BG651" s="16"/>
      <c r="BH651" s="16"/>
      <c r="BI651" s="16"/>
      <c r="BJ651" s="16"/>
      <c r="BK651" s="16"/>
      <c r="BL651" s="16"/>
      <c r="BM651" s="16"/>
      <c r="BN651" s="16"/>
      <c r="BO651" s="16"/>
      <c r="BP651" s="16"/>
      <c r="BQ651" s="16"/>
      <c r="BR651" s="16"/>
      <c r="BS651" s="16"/>
    </row>
    <row r="652" spans="1:7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</row>
    <row r="653" spans="1:7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</row>
    <row r="654" spans="1:7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</row>
    <row r="655" spans="1:7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</row>
    <row r="656" spans="1:7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</row>
    <row r="657" spans="1:7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</row>
    <row r="658" spans="1:7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</row>
    <row r="659" spans="1:7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  <c r="BB659" s="16"/>
      <c r="BC659" s="16"/>
      <c r="BD659" s="16"/>
      <c r="BE659" s="16"/>
      <c r="BF659" s="16"/>
      <c r="BG659" s="16"/>
      <c r="BH659" s="16"/>
      <c r="BI659" s="16"/>
      <c r="BJ659" s="16"/>
      <c r="BK659" s="16"/>
      <c r="BL659" s="16"/>
      <c r="BM659" s="16"/>
      <c r="BN659" s="16"/>
      <c r="BO659" s="16"/>
      <c r="BP659" s="16"/>
      <c r="BQ659" s="16"/>
      <c r="BR659" s="16"/>
      <c r="BS659" s="16"/>
    </row>
    <row r="660" spans="1:7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  <c r="BB660" s="16"/>
      <c r="BC660" s="16"/>
      <c r="BD660" s="16"/>
      <c r="BE660" s="16"/>
      <c r="BF660" s="16"/>
      <c r="BG660" s="16"/>
      <c r="BH660" s="16"/>
      <c r="BI660" s="16"/>
      <c r="BJ660" s="16"/>
      <c r="BK660" s="16"/>
      <c r="BL660" s="16"/>
      <c r="BM660" s="16"/>
      <c r="BN660" s="16"/>
      <c r="BO660" s="16"/>
      <c r="BP660" s="16"/>
      <c r="BQ660" s="16"/>
      <c r="BR660" s="16"/>
      <c r="BS660" s="16"/>
    </row>
    <row r="661" spans="1:7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  <c r="BB661" s="16"/>
      <c r="BC661" s="16"/>
      <c r="BD661" s="16"/>
      <c r="BE661" s="16"/>
      <c r="BF661" s="16"/>
      <c r="BG661" s="16"/>
      <c r="BH661" s="16"/>
      <c r="BI661" s="16"/>
      <c r="BJ661" s="16"/>
      <c r="BK661" s="16"/>
      <c r="BL661" s="16"/>
      <c r="BM661" s="16"/>
      <c r="BN661" s="16"/>
      <c r="BO661" s="16"/>
      <c r="BP661" s="16"/>
      <c r="BQ661" s="16"/>
      <c r="BR661" s="16"/>
      <c r="BS661" s="16"/>
    </row>
    <row r="662" spans="1:7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  <c r="BB662" s="16"/>
      <c r="BC662" s="16"/>
      <c r="BD662" s="16"/>
      <c r="BE662" s="16"/>
      <c r="BF662" s="16"/>
      <c r="BG662" s="16"/>
      <c r="BH662" s="16"/>
      <c r="BI662" s="16"/>
      <c r="BJ662" s="16"/>
      <c r="BK662" s="16"/>
      <c r="BL662" s="16"/>
      <c r="BM662" s="16"/>
      <c r="BN662" s="16"/>
      <c r="BO662" s="16"/>
      <c r="BP662" s="16"/>
      <c r="BQ662" s="16"/>
      <c r="BR662" s="16"/>
      <c r="BS662" s="16"/>
    </row>
    <row r="663" spans="1:7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  <c r="BB663" s="16"/>
      <c r="BC663" s="16"/>
      <c r="BD663" s="16"/>
      <c r="BE663" s="16"/>
      <c r="BF663" s="16"/>
      <c r="BG663" s="16"/>
      <c r="BH663" s="16"/>
      <c r="BI663" s="16"/>
      <c r="BJ663" s="16"/>
      <c r="BK663" s="16"/>
      <c r="BL663" s="16"/>
      <c r="BM663" s="16"/>
      <c r="BN663" s="16"/>
      <c r="BO663" s="16"/>
      <c r="BP663" s="16"/>
      <c r="BQ663" s="16"/>
      <c r="BR663" s="16"/>
      <c r="BS663" s="16"/>
    </row>
    <row r="664" spans="1:7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</row>
  </sheetData>
  <sheetProtection algorithmName="SHA-512" hashValue="XRPmqHCwXgR/UB8l1wpFASp3qhPfpXYvEdm5LW/yDQepeLlF//3oxzBkIUqV2oORAjdJnITAa9pzUUiMjpo24Q==" saltValue="VAHcAqH5PUqyg3fD8Yz4FQ==" spinCount="100000" sheet="1" objects="1" scenarios="1"/>
  <mergeCells count="20">
    <mergeCell ref="I126:M126"/>
    <mergeCell ref="A122:L122"/>
    <mergeCell ref="B10:J10"/>
    <mergeCell ref="B25:J25"/>
    <mergeCell ref="B36:J36"/>
    <mergeCell ref="B43:J43"/>
    <mergeCell ref="B105:J105"/>
    <mergeCell ref="I125:M125"/>
    <mergeCell ref="A125:G125"/>
    <mergeCell ref="A1:M1"/>
    <mergeCell ref="A4:M4"/>
    <mergeCell ref="A5:M5"/>
    <mergeCell ref="E6:H6"/>
    <mergeCell ref="A8:A9"/>
    <mergeCell ref="B8:B9"/>
    <mergeCell ref="C8:C9"/>
    <mergeCell ref="D8:D9"/>
    <mergeCell ref="E8:M8"/>
    <mergeCell ref="A2:M2"/>
    <mergeCell ref="A3:M3"/>
  </mergeCells>
  <phoneticPr fontId="64" type="noConversion"/>
  <printOptions horizontalCentered="1"/>
  <pageMargins left="0" right="0" top="0.19685039370078741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56"/>
  <sheetViews>
    <sheetView zoomScale="80" zoomScaleNormal="80" workbookViewId="0">
      <selection activeCell="E12" sqref="E12:E17"/>
    </sheetView>
  </sheetViews>
  <sheetFormatPr defaultRowHeight="15"/>
  <cols>
    <col min="1" max="1" width="6.28515625" style="16" bestFit="1" customWidth="1"/>
    <col min="2" max="2" width="39.28515625" style="16" bestFit="1" customWidth="1"/>
    <col min="3" max="3" width="25.7109375" style="16" bestFit="1" customWidth="1"/>
    <col min="4" max="4" width="13.42578125" style="16" bestFit="1" customWidth="1"/>
    <col min="5" max="5" width="17" style="16" bestFit="1" customWidth="1"/>
    <col min="6" max="6" width="13.7109375" style="16" bestFit="1" customWidth="1"/>
    <col min="7" max="7" width="17" style="16" bestFit="1" customWidth="1"/>
    <col min="8" max="55" width="9.140625" style="15"/>
    <col min="56" max="16384" width="9.140625" style="16"/>
  </cols>
  <sheetData>
    <row r="1" spans="1:7" ht="15.75">
      <c r="A1" s="175" t="s">
        <v>32</v>
      </c>
      <c r="B1" s="175"/>
      <c r="C1" s="175"/>
      <c r="D1" s="175"/>
      <c r="E1" s="175"/>
      <c r="F1" s="175"/>
      <c r="G1" s="175"/>
    </row>
    <row r="2" spans="1:7" ht="15.75">
      <c r="A2" s="26"/>
      <c r="B2" s="26"/>
      <c r="C2" s="26"/>
      <c r="D2" s="26"/>
      <c r="E2" s="26"/>
      <c r="F2" s="26"/>
      <c r="G2" s="26"/>
    </row>
    <row r="3" spans="1:7">
      <c r="A3" s="193" t="str">
        <f>Orçamento!A2</f>
        <v xml:space="preserve">Local: Inspetoria de Paranaguá CREA-PR </v>
      </c>
      <c r="B3" s="193"/>
      <c r="C3" s="193"/>
      <c r="D3" s="193"/>
      <c r="E3" s="193"/>
      <c r="F3" s="193"/>
      <c r="G3" s="193"/>
    </row>
    <row r="4" spans="1:7">
      <c r="A4" s="176" t="str">
        <f>Orçamento!A3</f>
        <v>Endereço: - Rua Júlia da Costa, n.º 70, sala 24, Paranaguá/PR.</v>
      </c>
      <c r="B4" s="176"/>
      <c r="C4" s="176"/>
      <c r="D4" s="176"/>
      <c r="E4" s="176"/>
      <c r="F4" s="176"/>
      <c r="G4" s="176"/>
    </row>
    <row r="5" spans="1:7">
      <c r="A5" s="192" t="str">
        <f>Orçamento!$A$4</f>
        <v>RAZÃO SOCIAL</v>
      </c>
      <c r="B5" s="192"/>
      <c r="C5" s="192"/>
      <c r="D5" s="192"/>
      <c r="E5" s="192"/>
      <c r="F5" s="192"/>
      <c r="G5" s="192"/>
    </row>
    <row r="6" spans="1:7" ht="15.75" customHeight="1">
      <c r="A6" s="192" t="str">
        <f>Orçamento!$A$5</f>
        <v>CNPJ</v>
      </c>
      <c r="B6" s="192"/>
      <c r="C6" s="192"/>
      <c r="D6" s="192"/>
      <c r="E6" s="192"/>
      <c r="F6" s="192"/>
      <c r="G6" s="192"/>
    </row>
    <row r="7" spans="1:7">
      <c r="A7" s="27"/>
      <c r="B7" s="28"/>
      <c r="C7" s="28"/>
      <c r="D7" s="28"/>
      <c r="E7" s="29" t="s">
        <v>31</v>
      </c>
      <c r="F7" s="30">
        <f>BDI!C19</f>
        <v>0</v>
      </c>
      <c r="G7" s="31"/>
    </row>
    <row r="8" spans="1:7" ht="15.75" thickBot="1">
      <c r="A8" s="27"/>
      <c r="B8" s="28"/>
      <c r="C8" s="28"/>
      <c r="D8" s="28"/>
      <c r="E8" s="28"/>
      <c r="F8" s="28"/>
      <c r="G8" s="32" t="str">
        <f>Orçamento!M7</f>
        <v>Versão 1.0</v>
      </c>
    </row>
    <row r="9" spans="1:7" ht="15" customHeight="1">
      <c r="A9" s="33"/>
      <c r="B9" s="177" t="s">
        <v>33</v>
      </c>
      <c r="C9" s="189" t="s">
        <v>38</v>
      </c>
      <c r="D9" s="180">
        <v>30</v>
      </c>
      <c r="E9" s="183" t="s">
        <v>34</v>
      </c>
      <c r="F9" s="180">
        <v>60</v>
      </c>
      <c r="G9" s="186" t="s">
        <v>34</v>
      </c>
    </row>
    <row r="10" spans="1:7">
      <c r="A10" s="34" t="s">
        <v>0</v>
      </c>
      <c r="B10" s="178"/>
      <c r="C10" s="190"/>
      <c r="D10" s="181"/>
      <c r="E10" s="184"/>
      <c r="F10" s="181"/>
      <c r="G10" s="187"/>
    </row>
    <row r="11" spans="1:7" ht="15.75" thickBot="1">
      <c r="A11" s="35"/>
      <c r="B11" s="179"/>
      <c r="C11" s="191"/>
      <c r="D11" s="182"/>
      <c r="E11" s="185"/>
      <c r="F11" s="182"/>
      <c r="G11" s="188"/>
    </row>
    <row r="12" spans="1:7" ht="30" customHeight="1">
      <c r="A12" s="36" t="str">
        <f>Orçamento!$A$10</f>
        <v>1</v>
      </c>
      <c r="B12" s="37" t="str">
        <f>Orçamento!$B$10</f>
        <v>SERVIÇOS PRELIMINARES</v>
      </c>
      <c r="C12" s="38">
        <f>Orçamento!$M$10</f>
        <v>0</v>
      </c>
      <c r="D12" s="39">
        <f>E12*C12</f>
        <v>0</v>
      </c>
      <c r="E12" s="12"/>
      <c r="F12" s="39">
        <f>G12*C12</f>
        <v>0</v>
      </c>
      <c r="G12" s="10"/>
    </row>
    <row r="13" spans="1:7" ht="30" customHeight="1">
      <c r="A13" s="36">
        <f>Orçamento!$A$14</f>
        <v>2</v>
      </c>
      <c r="B13" s="40" t="str">
        <f>Orçamento!$B$14</f>
        <v>DEMOLIÇÕES</v>
      </c>
      <c r="C13" s="38">
        <f>Orçamento!$M$14</f>
        <v>0</v>
      </c>
      <c r="D13" s="41">
        <f t="shared" ref="D13:D21" si="0">E13*C13</f>
        <v>0</v>
      </c>
      <c r="E13" s="13"/>
      <c r="F13" s="41">
        <f t="shared" ref="F13:F21" si="1">G13*C13</f>
        <v>0</v>
      </c>
      <c r="G13" s="11"/>
    </row>
    <row r="14" spans="1:7" ht="30" customHeight="1">
      <c r="A14" s="36" t="str">
        <f>Orçamento!$A$25</f>
        <v>3</v>
      </c>
      <c r="B14" s="40" t="str">
        <f>Orçamento!$B$25</f>
        <v>REVESTIMENTO</v>
      </c>
      <c r="C14" s="38">
        <f>Orçamento!$M$25</f>
        <v>0</v>
      </c>
      <c r="D14" s="41">
        <f t="shared" si="0"/>
        <v>0</v>
      </c>
      <c r="E14" s="13"/>
      <c r="F14" s="41">
        <f t="shared" si="1"/>
        <v>0</v>
      </c>
      <c r="G14" s="11"/>
    </row>
    <row r="15" spans="1:7" ht="30" customHeight="1">
      <c r="A15" s="36" t="str">
        <f>Orçamento!$A$36</f>
        <v>4</v>
      </c>
      <c r="B15" s="40" t="str">
        <f>Orçamento!$B$36</f>
        <v>ESQUADRIAS</v>
      </c>
      <c r="C15" s="38">
        <f>Orçamento!$M$36</f>
        <v>0</v>
      </c>
      <c r="D15" s="41">
        <f t="shared" si="0"/>
        <v>0</v>
      </c>
      <c r="E15" s="13"/>
      <c r="F15" s="41">
        <f t="shared" si="1"/>
        <v>0</v>
      </c>
      <c r="G15" s="11"/>
    </row>
    <row r="16" spans="1:7" ht="30" customHeight="1">
      <c r="A16" s="36" t="str">
        <f>Orçamento!$A$43</f>
        <v>5</v>
      </c>
      <c r="B16" s="40" t="str">
        <f>Orçamento!$B$43</f>
        <v>INSTALAÇÕES HIDROSANITÁRIAS</v>
      </c>
      <c r="C16" s="38">
        <f>Orçamento!$M$43</f>
        <v>0</v>
      </c>
      <c r="D16" s="41">
        <f t="shared" si="0"/>
        <v>0</v>
      </c>
      <c r="E16" s="13"/>
      <c r="F16" s="41">
        <f t="shared" si="1"/>
        <v>0</v>
      </c>
      <c r="G16" s="11"/>
    </row>
    <row r="17" spans="1:7" ht="30" customHeight="1">
      <c r="A17" s="36" t="str">
        <f>Orçamento!$A$71</f>
        <v>6</v>
      </c>
      <c r="B17" s="40" t="str">
        <f>Orçamento!$B$71</f>
        <v>INSTALAÇÕES ELÉTRICAS</v>
      </c>
      <c r="C17" s="38">
        <f>Orçamento!$M$71</f>
        <v>0</v>
      </c>
      <c r="D17" s="41">
        <f t="shared" si="0"/>
        <v>0</v>
      </c>
      <c r="E17" s="13"/>
      <c r="F17" s="41">
        <f t="shared" si="1"/>
        <v>0</v>
      </c>
      <c r="G17" s="11"/>
    </row>
    <row r="18" spans="1:7" ht="30" customHeight="1">
      <c r="A18" s="36" t="str">
        <f>Orçamento!$A$105</f>
        <v>7</v>
      </c>
      <c r="B18" s="40" t="str">
        <f>Orçamento!$B$105</f>
        <v>MOBILIÁRIO</v>
      </c>
      <c r="C18" s="38">
        <f>Orçamento!$M$105</f>
        <v>0</v>
      </c>
      <c r="D18" s="41">
        <f t="shared" si="0"/>
        <v>0</v>
      </c>
      <c r="E18" s="13"/>
      <c r="F18" s="41">
        <f t="shared" si="1"/>
        <v>0</v>
      </c>
      <c r="G18" s="11"/>
    </row>
    <row r="19" spans="1:7" ht="30" customHeight="1">
      <c r="A19" s="36">
        <f>Orçamento!A115</f>
        <v>8</v>
      </c>
      <c r="B19" s="40" t="str">
        <f>Orçamento!B115</f>
        <v>SINALIZAÇÃO DE EMERGÊNCIA</v>
      </c>
      <c r="C19" s="38">
        <f>Orçamento!M115</f>
        <v>0</v>
      </c>
      <c r="D19" s="41">
        <f>E19*C19</f>
        <v>0</v>
      </c>
      <c r="E19" s="13"/>
      <c r="F19" s="41">
        <f t="shared" si="1"/>
        <v>0</v>
      </c>
      <c r="G19" s="11"/>
    </row>
    <row r="20" spans="1:7" ht="30" customHeight="1">
      <c r="A20" s="36">
        <f>Orçamento!$A$117</f>
        <v>9</v>
      </c>
      <c r="B20" s="42" t="str">
        <f>Orçamento!$B$117</f>
        <v>SERVIÇOS COMPLEMENTARES</v>
      </c>
      <c r="C20" s="38">
        <f>Orçamento!$M$117</f>
        <v>0</v>
      </c>
      <c r="D20" s="41">
        <f t="shared" si="0"/>
        <v>0</v>
      </c>
      <c r="E20" s="13"/>
      <c r="F20" s="41">
        <f t="shared" si="1"/>
        <v>0</v>
      </c>
      <c r="G20" s="11"/>
    </row>
    <row r="21" spans="1:7" ht="30" customHeight="1" thickBot="1">
      <c r="A21" s="36">
        <f>Orçamento!$A$119</f>
        <v>10</v>
      </c>
      <c r="B21" s="40" t="str">
        <f>Orçamento!$B$119</f>
        <v>Projeto "AS BUILT" - COMO CONSTRUÍDO</v>
      </c>
      <c r="C21" s="38">
        <f>Orçamento!$M$119</f>
        <v>0</v>
      </c>
      <c r="D21" s="43">
        <f t="shared" si="0"/>
        <v>0</v>
      </c>
      <c r="E21" s="13"/>
      <c r="F21" s="43">
        <f t="shared" si="1"/>
        <v>0</v>
      </c>
      <c r="G21" s="11"/>
    </row>
    <row r="22" spans="1:7">
      <c r="A22" s="194" t="s">
        <v>37</v>
      </c>
      <c r="B22" s="194"/>
      <c r="C22" s="44" t="e">
        <f>E22+G22</f>
        <v>#DIV/0!</v>
      </c>
      <c r="D22" s="45">
        <f>SUM(D12:D21)</f>
        <v>0</v>
      </c>
      <c r="E22" s="46" t="e">
        <f>ROUND(D22/C23,3)</f>
        <v>#DIV/0!</v>
      </c>
      <c r="F22" s="45">
        <f>SUM(F12:F21)</f>
        <v>0</v>
      </c>
      <c r="G22" s="46" t="e">
        <f>ROUND(F22/C23,3)</f>
        <v>#DIV/0!</v>
      </c>
    </row>
    <row r="23" spans="1:7">
      <c r="A23" s="195" t="s">
        <v>35</v>
      </c>
      <c r="B23" s="195"/>
      <c r="C23" s="47">
        <f>SUM(C12:C21)</f>
        <v>0</v>
      </c>
      <c r="D23" s="48">
        <f>D22</f>
        <v>0</v>
      </c>
      <c r="E23" s="49" t="e">
        <f>E22</f>
        <v>#DIV/0!</v>
      </c>
      <c r="F23" s="48">
        <f>D23+F22</f>
        <v>0</v>
      </c>
      <c r="G23" s="49" t="e">
        <f>G22+E23</f>
        <v>#DIV/0!</v>
      </c>
    </row>
    <row r="24" spans="1:7">
      <c r="A24" s="50"/>
      <c r="B24" s="25"/>
      <c r="C24" s="50"/>
      <c r="D24" s="50"/>
      <c r="E24" s="50"/>
      <c r="F24" s="50"/>
      <c r="G24" s="50"/>
    </row>
    <row r="25" spans="1:7">
      <c r="A25" s="51"/>
      <c r="B25" s="51"/>
      <c r="C25" s="51"/>
      <c r="D25" s="51"/>
      <c r="E25" s="51"/>
      <c r="F25" s="51"/>
      <c r="G25" s="51"/>
    </row>
    <row r="26" spans="1:7">
      <c r="A26" s="51"/>
      <c r="B26" s="51"/>
      <c r="C26" s="51"/>
      <c r="D26" s="51"/>
      <c r="E26" s="51"/>
      <c r="F26" s="51"/>
      <c r="G26" s="51"/>
    </row>
    <row r="27" spans="1:7">
      <c r="A27" s="196" t="str">
        <f>Orçamento!$A$125</f>
        <v>Data</v>
      </c>
      <c r="B27" s="196"/>
      <c r="C27" s="196"/>
      <c r="D27" s="51"/>
      <c r="E27" s="197" t="str">
        <f>Orçamento!I125</f>
        <v>Nome completo</v>
      </c>
      <c r="F27" s="197"/>
      <c r="G27" s="197"/>
    </row>
    <row r="28" spans="1:7">
      <c r="A28" s="51"/>
      <c r="B28" s="51"/>
      <c r="C28" s="51"/>
      <c r="D28" s="51"/>
      <c r="E28" s="197" t="str">
        <f>Orçamento!I126</f>
        <v>Registro profissional</v>
      </c>
      <c r="F28" s="197"/>
      <c r="G28" s="197"/>
    </row>
    <row r="29" spans="1:7" s="15" customFormat="1">
      <c r="A29" s="52"/>
      <c r="B29" s="52"/>
      <c r="C29" s="52"/>
      <c r="D29" s="52"/>
      <c r="E29" s="52"/>
      <c r="F29" s="52"/>
      <c r="G29" s="52"/>
    </row>
    <row r="30" spans="1:7" s="15" customFormat="1">
      <c r="A30" s="53"/>
      <c r="B30" s="53"/>
      <c r="C30" s="53"/>
      <c r="D30" s="53"/>
      <c r="E30" s="53"/>
      <c r="F30" s="53"/>
      <c r="G30" s="53"/>
    </row>
    <row r="31" spans="1:7" s="15" customFormat="1"/>
    <row r="32" spans="1:7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</sheetData>
  <sheetProtection algorithmName="SHA-512" hashValue="2+g8/wPIbFABe/eXtMXnOq1tNSfLwEwq+mUjmLRpv9+owCbc+Y3BPr/s0tXMm6w5WISqCikuyhixdTSOPPiyKw==" saltValue="TRIwQtQZLqsS72dKtDTJSw==" spinCount="100000" sheet="1" objects="1" scenarios="1"/>
  <mergeCells count="16">
    <mergeCell ref="A22:B22"/>
    <mergeCell ref="A23:B23"/>
    <mergeCell ref="A27:C27"/>
    <mergeCell ref="E27:G27"/>
    <mergeCell ref="E28:G28"/>
    <mergeCell ref="A1:G1"/>
    <mergeCell ref="A4:G4"/>
    <mergeCell ref="B9:B11"/>
    <mergeCell ref="D9:D11"/>
    <mergeCell ref="E9:E11"/>
    <mergeCell ref="F9:F11"/>
    <mergeCell ref="G9:G11"/>
    <mergeCell ref="C9:C11"/>
    <mergeCell ref="A5:G5"/>
    <mergeCell ref="A6:G6"/>
    <mergeCell ref="A3:G3"/>
  </mergeCells>
  <printOptions horizont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92"/>
  <sheetViews>
    <sheetView workbookViewId="0">
      <selection activeCell="C19" sqref="C19"/>
    </sheetView>
  </sheetViews>
  <sheetFormatPr defaultRowHeight="15"/>
  <cols>
    <col min="1" max="1" width="21.85546875" style="16" customWidth="1"/>
    <col min="2" max="2" width="53.140625" style="16" customWidth="1"/>
    <col min="3" max="3" width="26.28515625" style="16" bestFit="1" customWidth="1"/>
    <col min="4" max="4" width="10" style="15" bestFit="1" customWidth="1"/>
    <col min="5" max="5" width="6" style="15" bestFit="1" customWidth="1"/>
    <col min="6" max="7" width="9.140625" style="15"/>
    <col min="8" max="8" width="38.7109375" style="15" customWidth="1"/>
    <col min="9" max="9" width="9.140625" style="15" customWidth="1"/>
    <col min="10" max="58" width="9.140625" style="15"/>
    <col min="59" max="16384" width="9.140625" style="16"/>
  </cols>
  <sheetData>
    <row r="1" spans="1:4">
      <c r="A1" s="201" t="s">
        <v>52</v>
      </c>
      <c r="B1" s="201"/>
      <c r="C1" s="201"/>
      <c r="D1" s="14"/>
    </row>
    <row r="2" spans="1:4">
      <c r="A2" s="202" t="str">
        <f>Orçamento!A2</f>
        <v xml:space="preserve">Local: Inspetoria de Paranaguá CREA-PR </v>
      </c>
      <c r="B2" s="202"/>
      <c r="C2" s="202"/>
      <c r="D2" s="14"/>
    </row>
    <row r="3" spans="1:4">
      <c r="A3" s="202" t="str">
        <f>Orçamento!A3</f>
        <v>Endereço: - Rua Júlia da Costa, n.º 70, sala 24, Paranaguá/PR.</v>
      </c>
      <c r="B3" s="202"/>
      <c r="C3" s="202"/>
      <c r="D3" s="14"/>
    </row>
    <row r="4" spans="1:4">
      <c r="A4" s="203" t="str">
        <f>Orçamento!A4</f>
        <v>RAZÃO SOCIAL</v>
      </c>
      <c r="B4" s="203"/>
      <c r="C4" s="203"/>
      <c r="D4" s="14"/>
    </row>
    <row r="5" spans="1:4">
      <c r="A5" s="203" t="str">
        <f>Orçamento!A5</f>
        <v>CNPJ</v>
      </c>
      <c r="B5" s="203"/>
      <c r="C5" s="203"/>
      <c r="D5" s="14"/>
    </row>
    <row r="6" spans="1:4">
      <c r="C6" s="17" t="str">
        <f>Orçamento!M7</f>
        <v>Versão 1.0</v>
      </c>
    </row>
    <row r="7" spans="1:4" ht="15" customHeight="1">
      <c r="A7" s="200" t="s">
        <v>0</v>
      </c>
      <c r="B7" s="200" t="s">
        <v>53</v>
      </c>
      <c r="C7" s="200" t="s">
        <v>54</v>
      </c>
    </row>
    <row r="8" spans="1:4">
      <c r="A8" s="200"/>
      <c r="B8" s="200"/>
      <c r="C8" s="200"/>
    </row>
    <row r="9" spans="1:4">
      <c r="A9" s="18">
        <v>1</v>
      </c>
      <c r="B9" s="19" t="s">
        <v>65</v>
      </c>
      <c r="C9" s="9"/>
    </row>
    <row r="10" spans="1:4">
      <c r="A10" s="20">
        <v>2</v>
      </c>
      <c r="B10" s="21" t="s">
        <v>55</v>
      </c>
      <c r="C10" s="9"/>
    </row>
    <row r="11" spans="1:4">
      <c r="A11" s="20">
        <v>3</v>
      </c>
      <c r="B11" s="21" t="s">
        <v>56</v>
      </c>
      <c r="C11" s="9"/>
    </row>
    <row r="12" spans="1:4">
      <c r="A12" s="20">
        <v>4</v>
      </c>
      <c r="B12" s="21" t="s">
        <v>57</v>
      </c>
      <c r="C12" s="9"/>
    </row>
    <row r="13" spans="1:4">
      <c r="A13" s="20">
        <v>5</v>
      </c>
      <c r="B13" s="21" t="s">
        <v>58</v>
      </c>
      <c r="C13" s="9"/>
    </row>
    <row r="14" spans="1:4">
      <c r="A14" s="20">
        <v>6</v>
      </c>
      <c r="B14" s="21" t="s">
        <v>59</v>
      </c>
      <c r="C14" s="9"/>
    </row>
    <row r="15" spans="1:4">
      <c r="A15" s="22" t="s">
        <v>28</v>
      </c>
      <c r="B15" s="23" t="s">
        <v>60</v>
      </c>
      <c r="C15" s="9"/>
    </row>
    <row r="16" spans="1:4">
      <c r="A16" s="22" t="s">
        <v>29</v>
      </c>
      <c r="B16" s="23" t="s">
        <v>61</v>
      </c>
      <c r="C16" s="9"/>
    </row>
    <row r="17" spans="1:3">
      <c r="A17" s="22" t="s">
        <v>47</v>
      </c>
      <c r="B17" s="23" t="s">
        <v>62</v>
      </c>
      <c r="C17" s="9"/>
    </row>
    <row r="18" spans="1:3">
      <c r="A18" s="22" t="s">
        <v>48</v>
      </c>
      <c r="B18" s="23" t="s">
        <v>63</v>
      </c>
      <c r="C18" s="9"/>
    </row>
    <row r="19" spans="1:3" ht="77.25" customHeight="1">
      <c r="A19" s="24" t="s">
        <v>64</v>
      </c>
      <c r="B19" s="9"/>
      <c r="C19" s="9"/>
    </row>
    <row r="20" spans="1:3">
      <c r="A20" s="25"/>
      <c r="B20" s="25"/>
      <c r="C20" s="25"/>
    </row>
    <row r="21" spans="1:3">
      <c r="A21" s="198" t="str">
        <f>Orçamento!A125</f>
        <v>Data</v>
      </c>
      <c r="B21" s="198"/>
      <c r="C21" s="198"/>
    </row>
    <row r="22" spans="1:3">
      <c r="A22" s="25"/>
      <c r="B22" s="25"/>
      <c r="C22" s="25"/>
    </row>
    <row r="23" spans="1:3">
      <c r="A23" s="25"/>
      <c r="B23" s="25"/>
      <c r="C23" s="25"/>
    </row>
    <row r="24" spans="1:3">
      <c r="A24" s="25"/>
      <c r="B24" s="25"/>
      <c r="C24" s="25"/>
    </row>
    <row r="25" spans="1:3">
      <c r="A25" s="199" t="str">
        <f>Orçamento!I125</f>
        <v>Nome completo</v>
      </c>
      <c r="B25" s="198"/>
      <c r="C25" s="198"/>
    </row>
    <row r="26" spans="1:3">
      <c r="A26" s="199" t="str">
        <f>Orçamento!I126</f>
        <v>Registro profissional</v>
      </c>
      <c r="B26" s="198"/>
      <c r="C26" s="198"/>
    </row>
    <row r="27" spans="1:3" s="15" customFormat="1"/>
    <row r="28" spans="1:3" s="15" customFormat="1"/>
    <row r="29" spans="1:3" s="15" customFormat="1"/>
    <row r="30" spans="1:3" s="15" customFormat="1"/>
    <row r="31" spans="1:3" s="15" customFormat="1"/>
    <row r="32" spans="1:3" s="15" customFormat="1"/>
    <row r="33" s="15" customFormat="1"/>
    <row r="34" s="15" customFormat="1"/>
    <row r="35" s="15" customFormat="1"/>
    <row r="36" s="15" customFormat="1"/>
    <row r="37" s="15" customFormat="1"/>
    <row r="38" s="15" customFormat="1"/>
    <row r="39" s="15" customFormat="1"/>
    <row r="40" s="15" customFormat="1"/>
    <row r="41" s="15" customFormat="1"/>
    <row r="42" s="15" customFormat="1"/>
    <row r="43" s="15" customFormat="1"/>
    <row r="44" s="15" customFormat="1"/>
    <row r="45" s="15" customFormat="1"/>
    <row r="46" s="15" customFormat="1"/>
    <row r="47" s="15" customFormat="1"/>
    <row r="4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="15" customFormat="1"/>
    <row r="82" s="15" customFormat="1"/>
    <row r="83" s="15" customFormat="1"/>
    <row r="84" s="15" customFormat="1"/>
    <row r="85" s="15" customFormat="1"/>
    <row r="86" s="15" customFormat="1"/>
    <row r="87" s="15" customFormat="1"/>
    <row r="88" s="15" customFormat="1"/>
    <row r="89" s="15" customFormat="1"/>
    <row r="90" s="15" customFormat="1"/>
    <row r="91" s="15" customFormat="1"/>
    <row r="92" s="15" customFormat="1"/>
    <row r="93" s="15" customFormat="1"/>
    <row r="94" s="15" customFormat="1"/>
    <row r="95" s="15" customFormat="1"/>
    <row r="96" s="15" customFormat="1"/>
    <row r="97" s="15" customFormat="1"/>
    <row r="98" s="15" customFormat="1"/>
    <row r="99" s="15" customFormat="1"/>
    <row r="100" s="15" customFormat="1"/>
    <row r="101" s="15" customFormat="1"/>
    <row r="102" s="15" customFormat="1"/>
    <row r="103" s="15" customFormat="1"/>
    <row r="104" s="15" customFormat="1"/>
    <row r="105" s="15" customFormat="1"/>
    <row r="106" s="15" customFormat="1"/>
    <row r="107" s="15" customFormat="1"/>
    <row r="108" s="15" customFormat="1"/>
    <row r="109" s="15" customFormat="1"/>
    <row r="110" s="15" customFormat="1"/>
    <row r="111" s="15" customFormat="1"/>
    <row r="112" s="15" customFormat="1"/>
    <row r="113" s="15" customFormat="1"/>
    <row r="114" s="15" customFormat="1"/>
    <row r="115" s="15" customFormat="1"/>
    <row r="116" s="15" customFormat="1"/>
    <row r="117" s="15" customFormat="1"/>
    <row r="118" s="15" customFormat="1"/>
    <row r="119" s="15" customFormat="1"/>
    <row r="120" s="15" customFormat="1"/>
    <row r="121" s="15" customFormat="1"/>
    <row r="122" s="15" customFormat="1"/>
    <row r="123" s="15" customFormat="1"/>
    <row r="124" s="15" customFormat="1"/>
    <row r="125" s="15" customFormat="1"/>
    <row r="126" s="15" customFormat="1"/>
    <row r="127" s="15" customFormat="1"/>
    <row r="128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  <row r="139" s="15" customFormat="1"/>
    <row r="140" s="15" customFormat="1"/>
    <row r="141" s="15" customFormat="1"/>
    <row r="142" s="15" customFormat="1"/>
    <row r="143" s="15" customFormat="1"/>
    <row r="144" s="15" customFormat="1"/>
    <row r="145" s="15" customFormat="1"/>
    <row r="146" s="15" customFormat="1"/>
    <row r="147" s="15" customFormat="1"/>
    <row r="148" s="15" customFormat="1"/>
    <row r="149" s="15" customFormat="1"/>
    <row r="150" s="15" customFormat="1"/>
    <row r="151" s="15" customFormat="1"/>
    <row r="152" s="15" customFormat="1"/>
    <row r="153" s="15" customFormat="1"/>
    <row r="154" s="15" customFormat="1"/>
    <row r="155" s="15" customFormat="1"/>
    <row r="156" s="15" customFormat="1"/>
    <row r="157" s="15" customFormat="1"/>
    <row r="158" s="15" customFormat="1"/>
    <row r="159" s="15" customFormat="1"/>
    <row r="160" s="15" customFormat="1"/>
    <row r="161" s="15" customFormat="1"/>
    <row r="162" s="15" customFormat="1"/>
    <row r="163" s="15" customFormat="1"/>
    <row r="164" s="15" customFormat="1"/>
    <row r="165" s="15" customFormat="1"/>
    <row r="166" s="15" customFormat="1"/>
    <row r="167" s="15" customFormat="1"/>
    <row r="168" s="15" customFormat="1"/>
    <row r="169" s="15" customFormat="1"/>
    <row r="170" s="15" customFormat="1"/>
    <row r="171" s="15" customFormat="1"/>
    <row r="172" s="15" customFormat="1"/>
    <row r="173" s="15" customFormat="1"/>
    <row r="174" s="15" customFormat="1"/>
    <row r="175" s="15" customFormat="1"/>
    <row r="176" s="15" customFormat="1"/>
    <row r="177" s="15" customFormat="1"/>
    <row r="178" s="15" customFormat="1"/>
    <row r="179" s="15" customFormat="1"/>
    <row r="180" s="15" customFormat="1"/>
    <row r="181" s="15" customFormat="1"/>
    <row r="182" s="15" customFormat="1"/>
    <row r="183" s="15" customFormat="1"/>
    <row r="184" s="15" customFormat="1"/>
    <row r="185" s="15" customFormat="1"/>
    <row r="186" s="15" customFormat="1"/>
    <row r="187" s="15" customFormat="1"/>
    <row r="188" s="15" customFormat="1"/>
    <row r="189" s="15" customFormat="1"/>
    <row r="190" s="15" customFormat="1"/>
    <row r="191" s="15" customFormat="1"/>
    <row r="192" s="15" customFormat="1"/>
    <row r="193" s="15" customFormat="1"/>
    <row r="194" s="15" customFormat="1"/>
    <row r="195" s="15" customFormat="1"/>
    <row r="196" s="15" customFormat="1"/>
    <row r="197" s="15" customFormat="1"/>
    <row r="198" s="15" customFormat="1"/>
    <row r="199" s="15" customFormat="1"/>
    <row r="200" s="15" customFormat="1"/>
    <row r="201" s="15" customFormat="1"/>
    <row r="202" s="15" customFormat="1"/>
    <row r="203" s="15" customFormat="1"/>
    <row r="204" s="15" customFormat="1"/>
    <row r="205" s="15" customFormat="1"/>
    <row r="206" s="15" customFormat="1"/>
    <row r="207" s="15" customFormat="1"/>
    <row r="208" s="15" customFormat="1"/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</sheetData>
  <sheetProtection algorithmName="SHA-512" hashValue="PlPiS10Xa/YcGICNLP0aN8XdCizE+WrgRlO/8dkdho2MKYifQ5SOHquBrgscWGLKzT0zI9Q/z1JCpWsKFoAviw==" saltValue="hklat7QivoLIv7IJ7DysbQ==" spinCount="100000" sheet="1" objects="1" scenarios="1"/>
  <mergeCells count="11">
    <mergeCell ref="A1:C1"/>
    <mergeCell ref="A2:C2"/>
    <mergeCell ref="A3:C3"/>
    <mergeCell ref="A4:C4"/>
    <mergeCell ref="A5:C5"/>
    <mergeCell ref="A21:C21"/>
    <mergeCell ref="A25:C25"/>
    <mergeCell ref="A26:C26"/>
    <mergeCell ref="A7:A8"/>
    <mergeCell ref="B7:B8"/>
    <mergeCell ref="C7:C8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Cronograma</vt:lpstr>
      <vt:lpstr>BDI</vt:lpstr>
      <vt:lpstr>BDI!Area_de_impressao</vt:lpstr>
      <vt:lpstr>Cronograma!Area_de_impressao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Jessica Cortes de Castro Narciso</cp:lastModifiedBy>
  <cp:lastPrinted>2022-07-21T14:12:03Z</cp:lastPrinted>
  <dcterms:created xsi:type="dcterms:W3CDTF">2015-12-10T12:19:09Z</dcterms:created>
  <dcterms:modified xsi:type="dcterms:W3CDTF">2022-07-21T16:50:10Z</dcterms:modified>
</cp:coreProperties>
</file>