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ca.narciso\Desktop\17 arquivos da riqueza\"/>
    </mc:Choice>
  </mc:AlternateContent>
  <xr:revisionPtr revIDLastSave="0" documentId="8_{E6F732C8-3912-4291-9DF2-A9E20AD000F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Orçamento" sheetId="1" r:id="rId1"/>
    <sheet name="Cronograma" sheetId="4" r:id="rId2"/>
    <sheet name="BDI" sheetId="5" r:id="rId3"/>
  </sheets>
  <definedNames>
    <definedName name="_xlnm.Print_Area" localSheetId="2">BDI!$A$1:$C$27</definedName>
    <definedName name="_xlnm.Print_Area" localSheetId="1">Cronograma!$A$1:$I$30</definedName>
    <definedName name="_xlnm.Print_Area" localSheetId="0">Orçamento!$A$1:$M$177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4" l="1"/>
  <c r="A21" i="4"/>
  <c r="B18" i="4"/>
  <c r="A18" i="4"/>
  <c r="H169" i="1"/>
  <c r="I169" i="1"/>
  <c r="J169" i="1"/>
  <c r="K169" i="1"/>
  <c r="K168" i="1"/>
  <c r="J168" i="1"/>
  <c r="I168" i="1"/>
  <c r="H168" i="1"/>
  <c r="K149" i="1"/>
  <c r="J149" i="1"/>
  <c r="I149" i="1"/>
  <c r="H149" i="1"/>
  <c r="K148" i="1"/>
  <c r="J148" i="1"/>
  <c r="I148" i="1"/>
  <c r="H148" i="1"/>
  <c r="K147" i="1"/>
  <c r="J147" i="1"/>
  <c r="I147" i="1"/>
  <c r="H147" i="1"/>
  <c r="K146" i="1"/>
  <c r="J146" i="1"/>
  <c r="I146" i="1"/>
  <c r="H146" i="1"/>
  <c r="K145" i="1"/>
  <c r="J145" i="1"/>
  <c r="I145" i="1"/>
  <c r="H145" i="1"/>
  <c r="K144" i="1"/>
  <c r="J144" i="1"/>
  <c r="I144" i="1"/>
  <c r="H144" i="1"/>
  <c r="K143" i="1"/>
  <c r="J143" i="1"/>
  <c r="I143" i="1"/>
  <c r="H143" i="1"/>
  <c r="K142" i="1"/>
  <c r="J142" i="1"/>
  <c r="I142" i="1"/>
  <c r="H142" i="1"/>
  <c r="K141" i="1"/>
  <c r="J141" i="1"/>
  <c r="I141" i="1"/>
  <c r="H141" i="1"/>
  <c r="K140" i="1"/>
  <c r="J140" i="1"/>
  <c r="I140" i="1"/>
  <c r="H140" i="1"/>
  <c r="K139" i="1"/>
  <c r="J139" i="1"/>
  <c r="I139" i="1"/>
  <c r="H139" i="1"/>
  <c r="K138" i="1"/>
  <c r="J138" i="1"/>
  <c r="I138" i="1"/>
  <c r="H138" i="1"/>
  <c r="K137" i="1"/>
  <c r="J137" i="1"/>
  <c r="I137" i="1"/>
  <c r="H137" i="1"/>
  <c r="K136" i="1"/>
  <c r="J136" i="1"/>
  <c r="I136" i="1"/>
  <c r="H136" i="1"/>
  <c r="H126" i="1"/>
  <c r="I126" i="1"/>
  <c r="J126" i="1"/>
  <c r="K126" i="1"/>
  <c r="H127" i="1"/>
  <c r="I127" i="1"/>
  <c r="J127" i="1"/>
  <c r="K127" i="1"/>
  <c r="H114" i="1"/>
  <c r="I114" i="1"/>
  <c r="J114" i="1"/>
  <c r="K114" i="1"/>
  <c r="H115" i="1"/>
  <c r="I115" i="1"/>
  <c r="J115" i="1"/>
  <c r="K115" i="1"/>
  <c r="H116" i="1"/>
  <c r="I116" i="1"/>
  <c r="J116" i="1"/>
  <c r="K116" i="1"/>
  <c r="H117" i="1"/>
  <c r="I117" i="1"/>
  <c r="J117" i="1"/>
  <c r="K117" i="1"/>
  <c r="H106" i="1"/>
  <c r="I106" i="1"/>
  <c r="J106" i="1"/>
  <c r="K106" i="1"/>
  <c r="H107" i="1"/>
  <c r="I107" i="1"/>
  <c r="J107" i="1"/>
  <c r="K107" i="1"/>
  <c r="H108" i="1"/>
  <c r="I108" i="1"/>
  <c r="J108" i="1"/>
  <c r="K108" i="1"/>
  <c r="H109" i="1"/>
  <c r="I109" i="1"/>
  <c r="J109" i="1"/>
  <c r="K109" i="1"/>
  <c r="H110" i="1"/>
  <c r="I110" i="1"/>
  <c r="J110" i="1"/>
  <c r="K110" i="1"/>
  <c r="H111" i="1"/>
  <c r="I111" i="1"/>
  <c r="J111" i="1"/>
  <c r="K111" i="1"/>
  <c r="H98" i="1"/>
  <c r="I98" i="1"/>
  <c r="J98" i="1"/>
  <c r="K98" i="1"/>
  <c r="H99" i="1"/>
  <c r="I99" i="1"/>
  <c r="J99" i="1"/>
  <c r="K99" i="1"/>
  <c r="H86" i="1"/>
  <c r="I86" i="1"/>
  <c r="J86" i="1"/>
  <c r="K86" i="1"/>
  <c r="H87" i="1"/>
  <c r="I87" i="1"/>
  <c r="J87" i="1"/>
  <c r="K87" i="1"/>
  <c r="H88" i="1"/>
  <c r="I88" i="1"/>
  <c r="J88" i="1"/>
  <c r="K88" i="1"/>
  <c r="H69" i="1"/>
  <c r="I69" i="1"/>
  <c r="J69" i="1"/>
  <c r="L69" i="1" s="1"/>
  <c r="K69" i="1"/>
  <c r="H70" i="1"/>
  <c r="I70" i="1"/>
  <c r="J70" i="1"/>
  <c r="K70" i="1"/>
  <c r="J46" i="1"/>
  <c r="J47" i="1"/>
  <c r="I46" i="1"/>
  <c r="I47" i="1"/>
  <c r="J45" i="1"/>
  <c r="I45" i="1"/>
  <c r="H46" i="1"/>
  <c r="H47" i="1"/>
  <c r="H45" i="1"/>
  <c r="K45" i="1"/>
  <c r="K46" i="1"/>
  <c r="K47" i="1"/>
  <c r="K31" i="1"/>
  <c r="J31" i="1"/>
  <c r="I31" i="1"/>
  <c r="H31" i="1"/>
  <c r="K30" i="1"/>
  <c r="J30" i="1"/>
  <c r="I30" i="1"/>
  <c r="H30" i="1"/>
  <c r="L169" i="1" l="1"/>
  <c r="L168" i="1"/>
  <c r="L167" i="1" s="1"/>
  <c r="L99" i="1"/>
  <c r="L98" i="1"/>
  <c r="L111" i="1"/>
  <c r="L145" i="1"/>
  <c r="L147" i="1"/>
  <c r="L137" i="1"/>
  <c r="L143" i="1"/>
  <c r="L140" i="1"/>
  <c r="L141" i="1"/>
  <c r="L139" i="1"/>
  <c r="L148" i="1"/>
  <c r="L149" i="1"/>
  <c r="L142" i="1"/>
  <c r="L136" i="1"/>
  <c r="L144" i="1"/>
  <c r="L138" i="1"/>
  <c r="L146" i="1"/>
  <c r="L127" i="1"/>
  <c r="L116" i="1"/>
  <c r="L114" i="1"/>
  <c r="L126" i="1"/>
  <c r="L117" i="1"/>
  <c r="L115" i="1"/>
  <c r="L109" i="1"/>
  <c r="L108" i="1"/>
  <c r="L107" i="1"/>
  <c r="L106" i="1"/>
  <c r="L110" i="1"/>
  <c r="L88" i="1"/>
  <c r="L87" i="1"/>
  <c r="L86" i="1"/>
  <c r="L70" i="1"/>
  <c r="L45" i="1"/>
  <c r="L46" i="1"/>
  <c r="L47" i="1"/>
  <c r="L30" i="1"/>
  <c r="L31" i="1"/>
  <c r="L135" i="1" l="1"/>
  <c r="L44" i="1"/>
  <c r="L29" i="1"/>
  <c r="H156" i="1" l="1"/>
  <c r="I156" i="1"/>
  <c r="J156" i="1"/>
  <c r="K156" i="1"/>
  <c r="H157" i="1"/>
  <c r="I157" i="1"/>
  <c r="J157" i="1"/>
  <c r="K157" i="1"/>
  <c r="H158" i="1"/>
  <c r="I158" i="1"/>
  <c r="J158" i="1"/>
  <c r="K158" i="1"/>
  <c r="H159" i="1"/>
  <c r="I159" i="1"/>
  <c r="J159" i="1"/>
  <c r="K159" i="1"/>
  <c r="H160" i="1"/>
  <c r="I160" i="1"/>
  <c r="J160" i="1"/>
  <c r="K160" i="1"/>
  <c r="K134" i="1"/>
  <c r="J134" i="1"/>
  <c r="I134" i="1"/>
  <c r="H134" i="1"/>
  <c r="K133" i="1"/>
  <c r="J133" i="1"/>
  <c r="I133" i="1"/>
  <c r="H133" i="1"/>
  <c r="K132" i="1"/>
  <c r="J132" i="1"/>
  <c r="I132" i="1"/>
  <c r="H132" i="1"/>
  <c r="H121" i="1"/>
  <c r="I121" i="1"/>
  <c r="J121" i="1"/>
  <c r="K121" i="1"/>
  <c r="H62" i="1"/>
  <c r="I62" i="1"/>
  <c r="J62" i="1"/>
  <c r="K62" i="1"/>
  <c r="H55" i="1"/>
  <c r="I55" i="1"/>
  <c r="J55" i="1"/>
  <c r="K55" i="1"/>
  <c r="H56" i="1"/>
  <c r="I56" i="1"/>
  <c r="J56" i="1"/>
  <c r="K56" i="1"/>
  <c r="H57" i="1"/>
  <c r="I57" i="1"/>
  <c r="J57" i="1"/>
  <c r="K57" i="1"/>
  <c r="H43" i="1"/>
  <c r="I43" i="1"/>
  <c r="J43" i="1"/>
  <c r="K43" i="1"/>
  <c r="H26" i="1"/>
  <c r="I26" i="1"/>
  <c r="J26" i="1"/>
  <c r="K26" i="1"/>
  <c r="H17" i="1"/>
  <c r="I17" i="1"/>
  <c r="J17" i="1"/>
  <c r="K17" i="1"/>
  <c r="H18" i="1"/>
  <c r="I18" i="1"/>
  <c r="J18" i="1"/>
  <c r="K18" i="1"/>
  <c r="H19" i="1"/>
  <c r="I19" i="1"/>
  <c r="J19" i="1"/>
  <c r="K19" i="1"/>
  <c r="H20" i="1"/>
  <c r="I20" i="1"/>
  <c r="J20" i="1"/>
  <c r="K20" i="1"/>
  <c r="L160" i="1" l="1"/>
  <c r="L158" i="1"/>
  <c r="L156" i="1"/>
  <c r="L159" i="1"/>
  <c r="L157" i="1"/>
  <c r="L133" i="1"/>
  <c r="L132" i="1"/>
  <c r="L134" i="1"/>
  <c r="L121" i="1"/>
  <c r="L62" i="1"/>
  <c r="L55" i="1"/>
  <c r="L57" i="1"/>
  <c r="L56" i="1"/>
  <c r="L43" i="1"/>
  <c r="L26" i="1"/>
  <c r="L19" i="1"/>
  <c r="L17" i="1"/>
  <c r="L20" i="1"/>
  <c r="L18" i="1"/>
  <c r="L131" i="1" l="1"/>
  <c r="H125" i="1" l="1"/>
  <c r="I125" i="1"/>
  <c r="J125" i="1"/>
  <c r="K125" i="1"/>
  <c r="H128" i="1"/>
  <c r="I128" i="1"/>
  <c r="J128" i="1"/>
  <c r="K128" i="1"/>
  <c r="H129" i="1"/>
  <c r="I129" i="1"/>
  <c r="J129" i="1"/>
  <c r="K129" i="1"/>
  <c r="H130" i="1"/>
  <c r="I130" i="1"/>
  <c r="J130" i="1"/>
  <c r="K130" i="1"/>
  <c r="H97" i="1"/>
  <c r="I97" i="1"/>
  <c r="J97" i="1"/>
  <c r="K97" i="1"/>
  <c r="H100" i="1"/>
  <c r="I100" i="1"/>
  <c r="J100" i="1"/>
  <c r="K100" i="1"/>
  <c r="H101" i="1"/>
  <c r="I101" i="1"/>
  <c r="J101" i="1"/>
  <c r="K101" i="1"/>
  <c r="H77" i="1"/>
  <c r="I77" i="1"/>
  <c r="J77" i="1"/>
  <c r="K77" i="1"/>
  <c r="H78" i="1"/>
  <c r="I78" i="1"/>
  <c r="J78" i="1"/>
  <c r="K78" i="1"/>
  <c r="H79" i="1"/>
  <c r="I79" i="1"/>
  <c r="J79" i="1"/>
  <c r="K79" i="1"/>
  <c r="H80" i="1"/>
  <c r="I80" i="1"/>
  <c r="J80" i="1"/>
  <c r="K80" i="1"/>
  <c r="H81" i="1"/>
  <c r="I81" i="1"/>
  <c r="J81" i="1"/>
  <c r="K81" i="1"/>
  <c r="H82" i="1"/>
  <c r="I82" i="1"/>
  <c r="J82" i="1"/>
  <c r="K82" i="1"/>
  <c r="H83" i="1"/>
  <c r="I83" i="1"/>
  <c r="J83" i="1"/>
  <c r="K83" i="1"/>
  <c r="H72" i="1"/>
  <c r="I72" i="1"/>
  <c r="J72" i="1"/>
  <c r="K72" i="1"/>
  <c r="K25" i="1"/>
  <c r="J25" i="1"/>
  <c r="I25" i="1"/>
  <c r="H25" i="1"/>
  <c r="L78" i="1" l="1"/>
  <c r="L130" i="1"/>
  <c r="L129" i="1"/>
  <c r="L128" i="1"/>
  <c r="L72" i="1"/>
  <c r="L83" i="1"/>
  <c r="L82" i="1"/>
  <c r="L80" i="1"/>
  <c r="L125" i="1"/>
  <c r="L101" i="1"/>
  <c r="L97" i="1"/>
  <c r="L81" i="1"/>
  <c r="L79" i="1"/>
  <c r="L77" i="1"/>
  <c r="L100" i="1"/>
  <c r="L25" i="1"/>
  <c r="F7" i="4" l="1"/>
  <c r="H118" i="1" l="1"/>
  <c r="H119" i="1"/>
  <c r="H120" i="1"/>
  <c r="H122" i="1"/>
  <c r="I122" i="1" l="1"/>
  <c r="J122" i="1"/>
  <c r="K122" i="1"/>
  <c r="I120" i="1"/>
  <c r="J120" i="1"/>
  <c r="K120" i="1"/>
  <c r="I119" i="1"/>
  <c r="J119" i="1"/>
  <c r="K119" i="1"/>
  <c r="I118" i="1"/>
  <c r="J118" i="1"/>
  <c r="K118" i="1"/>
  <c r="K172" i="1"/>
  <c r="J172" i="1"/>
  <c r="I172" i="1"/>
  <c r="H172" i="1"/>
  <c r="K76" i="1"/>
  <c r="J76" i="1"/>
  <c r="I76" i="1"/>
  <c r="H76" i="1"/>
  <c r="K75" i="1"/>
  <c r="J75" i="1"/>
  <c r="I75" i="1"/>
  <c r="H75" i="1"/>
  <c r="K67" i="1"/>
  <c r="K68" i="1"/>
  <c r="J67" i="1"/>
  <c r="J68" i="1"/>
  <c r="I67" i="1"/>
  <c r="I68" i="1"/>
  <c r="H67" i="1"/>
  <c r="H68" i="1"/>
  <c r="H71" i="1"/>
  <c r="H73" i="1"/>
  <c r="K61" i="1"/>
  <c r="J61" i="1"/>
  <c r="I61" i="1"/>
  <c r="H61" i="1"/>
  <c r="K41" i="1"/>
  <c r="J41" i="1"/>
  <c r="I41" i="1"/>
  <c r="H41" i="1"/>
  <c r="L120" i="1" l="1"/>
  <c r="L119" i="1"/>
  <c r="L118" i="1"/>
  <c r="L172" i="1"/>
  <c r="L122" i="1"/>
  <c r="L75" i="1"/>
  <c r="L61" i="1"/>
  <c r="L67" i="1"/>
  <c r="L68" i="1"/>
  <c r="L41" i="1"/>
  <c r="L76" i="1"/>
  <c r="K92" i="1"/>
  <c r="J92" i="1"/>
  <c r="I92" i="1"/>
  <c r="H92" i="1"/>
  <c r="K66" i="1"/>
  <c r="J66" i="1"/>
  <c r="I66" i="1"/>
  <c r="H66" i="1"/>
  <c r="K52" i="1"/>
  <c r="K53" i="1"/>
  <c r="K54" i="1"/>
  <c r="J52" i="1"/>
  <c r="J53" i="1"/>
  <c r="J54" i="1"/>
  <c r="I52" i="1"/>
  <c r="I53" i="1"/>
  <c r="I54" i="1"/>
  <c r="H52" i="1"/>
  <c r="H53" i="1"/>
  <c r="H54" i="1"/>
  <c r="L74" i="1" l="1"/>
  <c r="L66" i="1"/>
  <c r="L53" i="1"/>
  <c r="L92" i="1"/>
  <c r="L52" i="1"/>
  <c r="L54" i="1"/>
  <c r="K113" i="1"/>
  <c r="J113" i="1"/>
  <c r="I113" i="1"/>
  <c r="H113" i="1"/>
  <c r="L113" i="1" l="1"/>
  <c r="H40" i="1"/>
  <c r="K71" i="1"/>
  <c r="J71" i="1"/>
  <c r="I71" i="1"/>
  <c r="I40" i="1"/>
  <c r="J40" i="1"/>
  <c r="K40" i="1"/>
  <c r="L112" i="1" l="1"/>
  <c r="L71" i="1"/>
  <c r="L40" i="1"/>
  <c r="K105" i="1"/>
  <c r="J105" i="1"/>
  <c r="I105" i="1"/>
  <c r="H105" i="1"/>
  <c r="K96" i="1"/>
  <c r="K102" i="1"/>
  <c r="J96" i="1"/>
  <c r="J102" i="1"/>
  <c r="I96" i="1"/>
  <c r="I102" i="1"/>
  <c r="H96" i="1"/>
  <c r="H102" i="1"/>
  <c r="K124" i="1"/>
  <c r="J124" i="1"/>
  <c r="I124" i="1"/>
  <c r="H124" i="1"/>
  <c r="K104" i="1"/>
  <c r="J104" i="1"/>
  <c r="I104" i="1"/>
  <c r="H104" i="1"/>
  <c r="K95" i="1"/>
  <c r="J95" i="1"/>
  <c r="I95" i="1"/>
  <c r="H95" i="1"/>
  <c r="K51" i="1"/>
  <c r="J51" i="1"/>
  <c r="I51" i="1"/>
  <c r="H51" i="1"/>
  <c r="K42" i="1"/>
  <c r="J42" i="1"/>
  <c r="I42" i="1"/>
  <c r="H42" i="1"/>
  <c r="K24" i="1"/>
  <c r="K27" i="1"/>
  <c r="J24" i="1"/>
  <c r="J27" i="1"/>
  <c r="I24" i="1"/>
  <c r="I27" i="1"/>
  <c r="H24" i="1"/>
  <c r="H27" i="1"/>
  <c r="K21" i="1"/>
  <c r="J21" i="1"/>
  <c r="I21" i="1"/>
  <c r="H21" i="1"/>
  <c r="L21" i="1" l="1"/>
  <c r="L102" i="1"/>
  <c r="L105" i="1"/>
  <c r="L96" i="1"/>
  <c r="L104" i="1"/>
  <c r="L124" i="1"/>
  <c r="L95" i="1"/>
  <c r="L51" i="1"/>
  <c r="L27" i="1"/>
  <c r="L42" i="1"/>
  <c r="L24" i="1"/>
  <c r="K153" i="1"/>
  <c r="K154" i="1"/>
  <c r="K155" i="1"/>
  <c r="K161" i="1"/>
  <c r="K162" i="1"/>
  <c r="K163" i="1"/>
  <c r="K164" i="1"/>
  <c r="J153" i="1"/>
  <c r="J154" i="1"/>
  <c r="J155" i="1"/>
  <c r="J161" i="1"/>
  <c r="J162" i="1"/>
  <c r="J163" i="1"/>
  <c r="J164" i="1"/>
  <c r="I153" i="1"/>
  <c r="I154" i="1"/>
  <c r="I155" i="1"/>
  <c r="I161" i="1"/>
  <c r="I162" i="1"/>
  <c r="I163" i="1"/>
  <c r="I164" i="1"/>
  <c r="H153" i="1"/>
  <c r="H154" i="1"/>
  <c r="H155" i="1"/>
  <c r="H161" i="1"/>
  <c r="H162" i="1"/>
  <c r="H163" i="1"/>
  <c r="H164" i="1"/>
  <c r="L123" i="1" l="1"/>
  <c r="L94" i="1"/>
  <c r="L103" i="1"/>
  <c r="L162" i="1"/>
  <c r="L161" i="1"/>
  <c r="L164" i="1"/>
  <c r="L154" i="1"/>
  <c r="L163" i="1"/>
  <c r="L155" i="1"/>
  <c r="L153" i="1"/>
  <c r="B19" i="4"/>
  <c r="A19" i="4"/>
  <c r="K152" i="1"/>
  <c r="J152" i="1"/>
  <c r="I152" i="1"/>
  <c r="H152" i="1"/>
  <c r="K91" i="1"/>
  <c r="J91" i="1"/>
  <c r="I91" i="1"/>
  <c r="H91" i="1"/>
  <c r="K90" i="1"/>
  <c r="J90" i="1"/>
  <c r="I90" i="1"/>
  <c r="H90" i="1"/>
  <c r="K89" i="1"/>
  <c r="J89" i="1"/>
  <c r="I89" i="1"/>
  <c r="H89" i="1"/>
  <c r="K85" i="1"/>
  <c r="J85" i="1"/>
  <c r="I85" i="1"/>
  <c r="H85" i="1"/>
  <c r="K73" i="1"/>
  <c r="J73" i="1"/>
  <c r="I73" i="1"/>
  <c r="L93" i="1" l="1"/>
  <c r="L152" i="1"/>
  <c r="L73" i="1"/>
  <c r="L85" i="1"/>
  <c r="L90" i="1"/>
  <c r="L91" i="1"/>
  <c r="L89" i="1"/>
  <c r="K151" i="1"/>
  <c r="J151" i="1"/>
  <c r="I151" i="1"/>
  <c r="H151" i="1"/>
  <c r="K60" i="1"/>
  <c r="J60" i="1"/>
  <c r="I60" i="1"/>
  <c r="H60" i="1"/>
  <c r="L84" i="1" l="1"/>
  <c r="L151" i="1"/>
  <c r="L150" i="1" s="1"/>
  <c r="L60" i="1"/>
  <c r="L59" i="1" l="1"/>
  <c r="A4" i="4" l="1"/>
  <c r="A3" i="4"/>
  <c r="I8" i="4"/>
  <c r="C7" i="5"/>
  <c r="A3" i="5"/>
  <c r="A4" i="5"/>
  <c r="A6" i="5"/>
  <c r="A5" i="5"/>
  <c r="A26" i="5"/>
  <c r="A25" i="5"/>
  <c r="A22" i="5"/>
  <c r="K166" i="1" l="1"/>
  <c r="J166" i="1"/>
  <c r="I166" i="1"/>
  <c r="H166" i="1"/>
  <c r="H28" i="1"/>
  <c r="I28" i="1"/>
  <c r="J28" i="1"/>
  <c r="K28" i="1"/>
  <c r="L166" i="1" l="1"/>
  <c r="L28" i="1"/>
  <c r="B20" i="4" l="1"/>
  <c r="H11" i="1"/>
  <c r="E29" i="4" l="1"/>
  <c r="E28" i="4"/>
  <c r="K171" i="1"/>
  <c r="J171" i="1"/>
  <c r="I171" i="1"/>
  <c r="K65" i="1"/>
  <c r="J65" i="1"/>
  <c r="I65" i="1"/>
  <c r="K64" i="1"/>
  <c r="J64" i="1"/>
  <c r="I64" i="1"/>
  <c r="K50" i="1"/>
  <c r="K49" i="1"/>
  <c r="J50" i="1"/>
  <c r="J49" i="1"/>
  <c r="I50" i="1"/>
  <c r="I49" i="1"/>
  <c r="K34" i="1"/>
  <c r="K35" i="1"/>
  <c r="K36" i="1"/>
  <c r="K37" i="1"/>
  <c r="K38" i="1"/>
  <c r="K39" i="1"/>
  <c r="J34" i="1"/>
  <c r="J35" i="1"/>
  <c r="J36" i="1"/>
  <c r="J37" i="1"/>
  <c r="J38" i="1"/>
  <c r="J39" i="1"/>
  <c r="I34" i="1"/>
  <c r="I35" i="1"/>
  <c r="I36" i="1"/>
  <c r="I37" i="1"/>
  <c r="I38" i="1"/>
  <c r="I39" i="1"/>
  <c r="K33" i="1"/>
  <c r="J33" i="1"/>
  <c r="I33" i="1"/>
  <c r="K23" i="1"/>
  <c r="J23" i="1"/>
  <c r="I23" i="1"/>
  <c r="K16" i="1"/>
  <c r="J16" i="1"/>
  <c r="I16" i="1"/>
  <c r="K12" i="1"/>
  <c r="K13" i="1"/>
  <c r="J12" i="1"/>
  <c r="J13" i="1"/>
  <c r="I12" i="1"/>
  <c r="I13" i="1"/>
  <c r="K11" i="1"/>
  <c r="J11" i="1"/>
  <c r="I11" i="1"/>
  <c r="H171" i="1"/>
  <c r="H65" i="1"/>
  <c r="H64" i="1"/>
  <c r="H50" i="1"/>
  <c r="H49" i="1"/>
  <c r="H34" i="1"/>
  <c r="H35" i="1"/>
  <c r="H36" i="1"/>
  <c r="H37" i="1"/>
  <c r="H38" i="1"/>
  <c r="H39" i="1"/>
  <c r="H33" i="1"/>
  <c r="H23" i="1"/>
  <c r="H16" i="1"/>
  <c r="H12" i="1"/>
  <c r="H13" i="1"/>
  <c r="L38" i="1" l="1"/>
  <c r="L34" i="1"/>
  <c r="L35" i="1"/>
  <c r="L37" i="1"/>
  <c r="L39" i="1"/>
  <c r="L165" i="1"/>
  <c r="L65" i="1"/>
  <c r="L33" i="1"/>
  <c r="L49" i="1"/>
  <c r="L13" i="1"/>
  <c r="L171" i="1"/>
  <c r="L170" i="1" s="1"/>
  <c r="L36" i="1"/>
  <c r="L23" i="1"/>
  <c r="L64" i="1"/>
  <c r="L50" i="1"/>
  <c r="L11" i="1"/>
  <c r="L16" i="1"/>
  <c r="L12" i="1"/>
  <c r="J6" i="1"/>
  <c r="M168" i="1" l="1"/>
  <c r="M169" i="1"/>
  <c r="M139" i="1"/>
  <c r="M146" i="1"/>
  <c r="M145" i="1"/>
  <c r="M141" i="1"/>
  <c r="M142" i="1"/>
  <c r="M147" i="1"/>
  <c r="M148" i="1"/>
  <c r="M144" i="1"/>
  <c r="M138" i="1"/>
  <c r="M137" i="1"/>
  <c r="M136" i="1"/>
  <c r="M149" i="1"/>
  <c r="M143" i="1"/>
  <c r="M140" i="1"/>
  <c r="M127" i="1"/>
  <c r="M126" i="1"/>
  <c r="M116" i="1"/>
  <c r="M114" i="1"/>
  <c r="M117" i="1"/>
  <c r="M115" i="1"/>
  <c r="M111" i="1"/>
  <c r="M107" i="1"/>
  <c r="M106" i="1"/>
  <c r="M110" i="1"/>
  <c r="M108" i="1"/>
  <c r="M109" i="1"/>
  <c r="M99" i="1"/>
  <c r="M98" i="1"/>
  <c r="M86" i="1"/>
  <c r="M87" i="1"/>
  <c r="M88" i="1"/>
  <c r="M69" i="1"/>
  <c r="M70" i="1"/>
  <c r="M45" i="1"/>
  <c r="M46" i="1"/>
  <c r="M47" i="1"/>
  <c r="L32" i="1"/>
  <c r="M30" i="1"/>
  <c r="M31" i="1"/>
  <c r="M160" i="1"/>
  <c r="M158" i="1"/>
  <c r="M159" i="1"/>
  <c r="M156" i="1"/>
  <c r="M157" i="1"/>
  <c r="M132" i="1"/>
  <c r="M133" i="1"/>
  <c r="M134" i="1"/>
  <c r="M62" i="1"/>
  <c r="M121" i="1"/>
  <c r="M56" i="1"/>
  <c r="M57" i="1"/>
  <c r="M55" i="1"/>
  <c r="M26" i="1"/>
  <c r="M43" i="1"/>
  <c r="M18" i="1"/>
  <c r="M20" i="1"/>
  <c r="M17" i="1"/>
  <c r="M19" i="1"/>
  <c r="M129" i="1"/>
  <c r="M130" i="1"/>
  <c r="M128" i="1"/>
  <c r="M125" i="1"/>
  <c r="M72" i="1"/>
  <c r="M97" i="1"/>
  <c r="M82" i="1"/>
  <c r="M83" i="1"/>
  <c r="M80" i="1"/>
  <c r="M78" i="1"/>
  <c r="M101" i="1"/>
  <c r="M81" i="1"/>
  <c r="M100" i="1"/>
  <c r="M77" i="1"/>
  <c r="M79" i="1"/>
  <c r="M25" i="1"/>
  <c r="M118" i="1"/>
  <c r="M119" i="1"/>
  <c r="M120" i="1"/>
  <c r="M122" i="1"/>
  <c r="M172" i="1"/>
  <c r="M67" i="1"/>
  <c r="M68" i="1"/>
  <c r="M76" i="1"/>
  <c r="M75" i="1"/>
  <c r="M61" i="1"/>
  <c r="M41" i="1"/>
  <c r="M66" i="1"/>
  <c r="M92" i="1"/>
  <c r="M52" i="1"/>
  <c r="M53" i="1"/>
  <c r="M54" i="1"/>
  <c r="M113" i="1"/>
  <c r="M71" i="1"/>
  <c r="M40" i="1"/>
  <c r="M102" i="1"/>
  <c r="M105" i="1"/>
  <c r="M96" i="1"/>
  <c r="M124" i="1"/>
  <c r="M95" i="1"/>
  <c r="M104" i="1"/>
  <c r="M42" i="1"/>
  <c r="M51" i="1"/>
  <c r="M27" i="1"/>
  <c r="M24" i="1"/>
  <c r="M21" i="1"/>
  <c r="M154" i="1"/>
  <c r="M164" i="1"/>
  <c r="M161" i="1"/>
  <c r="M155" i="1"/>
  <c r="M162" i="1"/>
  <c r="M163" i="1"/>
  <c r="M153" i="1"/>
  <c r="M152" i="1"/>
  <c r="M85" i="1"/>
  <c r="M89" i="1"/>
  <c r="M90" i="1"/>
  <c r="M91" i="1"/>
  <c r="M73" i="1"/>
  <c r="M151" i="1"/>
  <c r="M60" i="1"/>
  <c r="M166" i="1"/>
  <c r="M28" i="1"/>
  <c r="L22" i="1"/>
  <c r="L63" i="1"/>
  <c r="L58" i="1" s="1"/>
  <c r="L48" i="1"/>
  <c r="L15" i="1"/>
  <c r="M36" i="1"/>
  <c r="M49" i="1"/>
  <c r="M171" i="1"/>
  <c r="M35" i="1"/>
  <c r="M34" i="1"/>
  <c r="M37" i="1"/>
  <c r="M39" i="1"/>
  <c r="M33" i="1"/>
  <c r="M65" i="1"/>
  <c r="M50" i="1"/>
  <c r="M64" i="1"/>
  <c r="M38" i="1"/>
  <c r="M23" i="1"/>
  <c r="M12" i="1"/>
  <c r="M13" i="1"/>
  <c r="M11" i="1"/>
  <c r="M16" i="1"/>
  <c r="M167" i="1" l="1"/>
  <c r="C21" i="4" s="1"/>
  <c r="M135" i="1"/>
  <c r="C18" i="4" s="1"/>
  <c r="L14" i="1"/>
  <c r="M44" i="1"/>
  <c r="M32" i="1" s="1"/>
  <c r="M29" i="1"/>
  <c r="M131" i="1"/>
  <c r="M170" i="1"/>
  <c r="M74" i="1"/>
  <c r="M112" i="1"/>
  <c r="M123" i="1"/>
  <c r="M94" i="1"/>
  <c r="M103" i="1"/>
  <c r="M150" i="1"/>
  <c r="C19" i="4" s="1"/>
  <c r="M84" i="1"/>
  <c r="M59" i="1"/>
  <c r="M165" i="1"/>
  <c r="M22" i="1"/>
  <c r="M63" i="1"/>
  <c r="M48" i="1"/>
  <c r="M15" i="1"/>
  <c r="L10" i="1"/>
  <c r="A28" i="4"/>
  <c r="H18" i="4" l="1"/>
  <c r="D18" i="4"/>
  <c r="F18" i="4"/>
  <c r="H19" i="4"/>
  <c r="F19" i="4"/>
  <c r="D19" i="4"/>
  <c r="D21" i="4"/>
  <c r="H21" i="4"/>
  <c r="F21" i="4"/>
  <c r="M14" i="1"/>
  <c r="M93" i="1"/>
  <c r="M58" i="1"/>
  <c r="M10" i="1"/>
  <c r="A16" i="4"/>
  <c r="B16" i="4"/>
  <c r="M173" i="1" l="1"/>
  <c r="B22" i="4"/>
  <c r="A22" i="4"/>
  <c r="A20" i="4"/>
  <c r="B17" i="4"/>
  <c r="A17" i="4"/>
  <c r="B15" i="4"/>
  <c r="A15" i="4"/>
  <c r="B14" i="4"/>
  <c r="A14" i="4"/>
  <c r="A13" i="4"/>
  <c r="B13" i="4"/>
  <c r="B12" i="4"/>
  <c r="A12" i="4"/>
  <c r="C13" i="4" l="1"/>
  <c r="F13" i="4" s="1"/>
  <c r="D13" i="4" l="1"/>
  <c r="H13" i="4"/>
  <c r="C15" i="4"/>
  <c r="F15" i="4" s="1"/>
  <c r="D15" i="4" l="1"/>
  <c r="H15" i="4"/>
  <c r="C22" i="4"/>
  <c r="A6" i="4"/>
  <c r="A5" i="4"/>
  <c r="D22" i="4" l="1"/>
  <c r="H22" i="4"/>
  <c r="F22" i="4"/>
  <c r="C20" i="4"/>
  <c r="H20" i="4" l="1"/>
  <c r="F20" i="4"/>
  <c r="D20" i="4"/>
  <c r="C17" i="4"/>
  <c r="F17" i="4" s="1"/>
  <c r="D17" i="4" l="1"/>
  <c r="H17" i="4"/>
  <c r="C16" i="4"/>
  <c r="F16" i="4" s="1"/>
  <c r="C14" i="4"/>
  <c r="F14" i="4" s="1"/>
  <c r="H14" i="4" l="1"/>
  <c r="D14" i="4"/>
  <c r="H16" i="4"/>
  <c r="D16" i="4"/>
  <c r="C12" i="4"/>
  <c r="F12" i="4" s="1"/>
  <c r="F23" i="4" s="1"/>
  <c r="D12" i="4" l="1"/>
  <c r="D23" i="4" s="1"/>
  <c r="H12" i="4"/>
  <c r="C24" i="4"/>
  <c r="G23" i="4" s="1"/>
  <c r="E23" i="4" l="1"/>
  <c r="D24" i="4"/>
  <c r="F24" i="4" s="1"/>
  <c r="E24" i="4" l="1"/>
  <c r="G24" i="4" s="1"/>
  <c r="H23" i="4" l="1"/>
  <c r="I23" i="4" l="1"/>
  <c r="H24" i="4"/>
  <c r="C23" i="4" l="1"/>
  <c r="I24" i="4"/>
</calcChain>
</file>

<file path=xl/sharedStrings.xml><?xml version="1.0" encoding="utf-8"?>
<sst xmlns="http://schemas.openxmlformats.org/spreadsheetml/2006/main" count="515" uniqueCount="366">
  <si>
    <t>ITEM</t>
  </si>
  <si>
    <t>DESCRIÇÃO DO SERVIÇO</t>
  </si>
  <si>
    <t>UNIDADE DE MEDIDA</t>
  </si>
  <si>
    <t>QUANTI DADE</t>
  </si>
  <si>
    <t>VALORES (R$)</t>
  </si>
  <si>
    <t>MATERIAL</t>
  </si>
  <si>
    <t>MÃO DE OBRA</t>
  </si>
  <si>
    <t>TOTAL UNITÁRIO</t>
  </si>
  <si>
    <t>TOTAL MATERIAL</t>
  </si>
  <si>
    <t>TOTAL MÃO DE OBRA</t>
  </si>
  <si>
    <t xml:space="preserve"> TOTAL SEM BDI</t>
  </si>
  <si>
    <t>TOTAL COM BDI</t>
  </si>
  <si>
    <t/>
  </si>
  <si>
    <t>1</t>
  </si>
  <si>
    <t>1.1</t>
  </si>
  <si>
    <t>1.2</t>
  </si>
  <si>
    <t>1.3</t>
  </si>
  <si>
    <t>2.1</t>
  </si>
  <si>
    <t>2.2</t>
  </si>
  <si>
    <t>3</t>
  </si>
  <si>
    <t>3.1</t>
  </si>
  <si>
    <t>3.2</t>
  </si>
  <si>
    <t>3.3</t>
  </si>
  <si>
    <t>4</t>
  </si>
  <si>
    <t>4.1</t>
  </si>
  <si>
    <t>5</t>
  </si>
  <si>
    <t>5.1</t>
  </si>
  <si>
    <t>6</t>
  </si>
  <si>
    <t>6.1</t>
  </si>
  <si>
    <t>6.2</t>
  </si>
  <si>
    <t xml:space="preserve"> </t>
  </si>
  <si>
    <t>BDI</t>
  </si>
  <si>
    <t>CRONOGRAMA FISICO FINANCEIRO</t>
  </si>
  <si>
    <t>SERVIÇOS</t>
  </si>
  <si>
    <t>% NO PERIODO</t>
  </si>
  <si>
    <t>TOTAL</t>
  </si>
  <si>
    <t>PLANILHA ORÇAMENTÁRIA</t>
  </si>
  <si>
    <t>PARCELA</t>
  </si>
  <si>
    <t>VALOR TOTAL COM BDI</t>
  </si>
  <si>
    <t>EQUIPAMENTO</t>
  </si>
  <si>
    <t>TOTAL EQUIPAMENTO</t>
  </si>
  <si>
    <t>SERVIÇOS PRELIMINARES</t>
  </si>
  <si>
    <t>7.1</t>
  </si>
  <si>
    <t>7.2</t>
  </si>
  <si>
    <t>8.1</t>
  </si>
  <si>
    <t>9.1</t>
  </si>
  <si>
    <t>ESQUADRIAS</t>
  </si>
  <si>
    <t>6.3</t>
  </si>
  <si>
    <t>6.4</t>
  </si>
  <si>
    <t>BENEFÍCIOS E DESPESAS INDIRETAS</t>
  </si>
  <si>
    <t>DISCRIMINAÇÃO</t>
  </si>
  <si>
    <t>TAXA BDI (%)</t>
  </si>
  <si>
    <t>SG – seguros + garantias</t>
  </si>
  <si>
    <t>R – riscos</t>
  </si>
  <si>
    <t>DF – despesas financeiras</t>
  </si>
  <si>
    <t>L – lucro bruto</t>
  </si>
  <si>
    <t>I - tributos</t>
  </si>
  <si>
    <t>COFINS</t>
  </si>
  <si>
    <t>PIS</t>
  </si>
  <si>
    <t>Contribuição Previdenciária sobre Receita Bruta (CPRB)</t>
  </si>
  <si>
    <t>ISS (Conforme Legislação Municipal)</t>
  </si>
  <si>
    <t>Fórmula BDI</t>
  </si>
  <si>
    <t>AC – ADMINISTRAÇÃO CENTRAL</t>
  </si>
  <si>
    <t>2.1.1</t>
  </si>
  <si>
    <t>2.1.2</t>
  </si>
  <si>
    <t>2.2.1</t>
  </si>
  <si>
    <t>2.2.2</t>
  </si>
  <si>
    <t>3.4</t>
  </si>
  <si>
    <t>3.5</t>
  </si>
  <si>
    <t>3.6</t>
  </si>
  <si>
    <t>3.7</t>
  </si>
  <si>
    <t>3.8</t>
  </si>
  <si>
    <t>4.2</t>
  </si>
  <si>
    <t>4.3</t>
  </si>
  <si>
    <t>4.4</t>
  </si>
  <si>
    <t>5.1.1</t>
  </si>
  <si>
    <t>5.1.2</t>
  </si>
  <si>
    <t>5.2</t>
  </si>
  <si>
    <t>5.2.1</t>
  </si>
  <si>
    <t>5.2.2</t>
  </si>
  <si>
    <t>5.2.3</t>
  </si>
  <si>
    <t>7.3</t>
  </si>
  <si>
    <t>DEMOLIÇÕES</t>
  </si>
  <si>
    <t>INSTALAÇÕES</t>
  </si>
  <si>
    <t>REVESTIMENTO</t>
  </si>
  <si>
    <t>MOBILIÁRIO</t>
  </si>
  <si>
    <t>SERVIÇOS COMPLEMENTARES</t>
  </si>
  <si>
    <t>Projeto "AS BUILT" - COMO CONSTRUÍDO</t>
  </si>
  <si>
    <t>5.3</t>
  </si>
  <si>
    <t>5.3.1</t>
  </si>
  <si>
    <t>5.3.2</t>
  </si>
  <si>
    <t>5.3.3</t>
  </si>
  <si>
    <t>5.3.4</t>
  </si>
  <si>
    <t>5.3.5</t>
  </si>
  <si>
    <t>RAZÃO SOCIAL</t>
  </si>
  <si>
    <t>CNPJ</t>
  </si>
  <si>
    <t>Nome completo</t>
  </si>
  <si>
    <t>número registro profissional</t>
  </si>
  <si>
    <t>Data</t>
  </si>
  <si>
    <t>Versão 1.0</t>
  </si>
  <si>
    <t>7.4</t>
  </si>
  <si>
    <t>7.5</t>
  </si>
  <si>
    <t>7.6</t>
  </si>
  <si>
    <t>7.7</t>
  </si>
  <si>
    <t>7.8</t>
  </si>
  <si>
    <t>7.9</t>
  </si>
  <si>
    <t>7.10</t>
  </si>
  <si>
    <t>INSTALAÇÕES ELÉTRICAS</t>
  </si>
  <si>
    <t>COMPONENTES</t>
  </si>
  <si>
    <t>CONDUTORES</t>
  </si>
  <si>
    <t>QUADRO DE DISTRIBUIÇÃO</t>
  </si>
  <si>
    <t>2.2.3</t>
  </si>
  <si>
    <t>2.2.4</t>
  </si>
  <si>
    <t>3.9</t>
  </si>
  <si>
    <t>4.5</t>
  </si>
  <si>
    <t>INSTALAÇÕES HIDROSANITÁRIAS</t>
  </si>
  <si>
    <t>ACESSÓRIOS</t>
  </si>
  <si>
    <t>6.1.1</t>
  </si>
  <si>
    <t>6.1.2</t>
  </si>
  <si>
    <t>6.1.3</t>
  </si>
  <si>
    <t>6.2.1</t>
  </si>
  <si>
    <t>6.2.2</t>
  </si>
  <si>
    <t>6.2.3</t>
  </si>
  <si>
    <t>6.2.4</t>
  </si>
  <si>
    <t>6.2.5</t>
  </si>
  <si>
    <t>6.3.1</t>
  </si>
  <si>
    <t>6.3.2</t>
  </si>
  <si>
    <t>6.4.1</t>
  </si>
  <si>
    <t>6.4.2</t>
  </si>
  <si>
    <t>7.11</t>
  </si>
  <si>
    <t>ADMINISTRAÇÃO LOCAL - ENGENHEIRO CIVIL</t>
  </si>
  <si>
    <t>m²</t>
  </si>
  <si>
    <t>h</t>
  </si>
  <si>
    <t>m³</t>
  </si>
  <si>
    <t>ud</t>
  </si>
  <si>
    <t>REMOÇÃO DE PINTURA EXISTENTE EM ALVENARIA E CONCRETO - LIXA</t>
  </si>
  <si>
    <t>m</t>
  </si>
  <si>
    <t>3.10</t>
  </si>
  <si>
    <t>REPARO DE PAREDES E FORRO COM MASSA ACRILICA - NIVELAMENTO</t>
  </si>
  <si>
    <t>REVISAO FUNCIONAMENTO DE CAIXILHOS/ESQUADRIAS ALUMINIO</t>
  </si>
  <si>
    <t>INSTALAÇÕES HIDRÁULICAS</t>
  </si>
  <si>
    <t>METAIS/ LOUÇAS SANITÁRIOS</t>
  </si>
  <si>
    <t>5.2.4</t>
  </si>
  <si>
    <t>6.1.4</t>
  </si>
  <si>
    <t>RODAPE EM GRANITO CINZA ANDORINHA 10X2CM - SEGUINDO O PROJETO ARQUITETÔNICO E MEMORIAL DESCRITIVO</t>
  </si>
  <si>
    <t>LIXEIRA COM PEDAL EM AÇO INOX ACABAMENTO POLIDO (12 LITROS)</t>
  </si>
  <si>
    <t>LIXEIRA COM TAMPA BASCULANTE EM AÇO INOX ACABAMENTO SCOTCH BRITE (10 LITROS)</t>
  </si>
  <si>
    <t>ARMÁRIO PARA DML MULTIUSO 2 PORTAS MODELO: SÃO PAULO POLITORNO BRANCO OU SIMILAR DIMENSÕES:190 (A) X 90(L) X 45(P) CM</t>
  </si>
  <si>
    <t>LIMPEZA GERAL DA OBRA</t>
  </si>
  <si>
    <t>4.6</t>
  </si>
  <si>
    <t>4.7</t>
  </si>
  <si>
    <t>4.8</t>
  </si>
  <si>
    <t>5.2.5</t>
  </si>
  <si>
    <t>RETIRADA/DEMOLICAO DE PISO CERAMICO COM REMOCAO ENSACADA</t>
  </si>
  <si>
    <t>PAREDE DUPLA 10cm DRY-WALL PAINEL GESSO ACARTONADO</t>
  </si>
  <si>
    <t>ARMÁRIO BANCADA 1 PORTA, MDF BLANCHE ARAUCO, PUXADOR AÇO INOX, PÉ QUADRADO ALTURA REGULAVÉL CONFORME MEMORIAL DESCRITIVO E PROJETO ARQUITETÔNICO</t>
  </si>
  <si>
    <t>3.11</t>
  </si>
  <si>
    <t>4.9</t>
  </si>
  <si>
    <t>5.1.3</t>
  </si>
  <si>
    <t>INSTALAÇÃO SANITÁRIA</t>
  </si>
  <si>
    <t>5.2.6</t>
  </si>
  <si>
    <t>5.2.7</t>
  </si>
  <si>
    <t>5.4</t>
  </si>
  <si>
    <t>5.4.1</t>
  </si>
  <si>
    <t>5.4.2</t>
  </si>
  <si>
    <t>5.4.3</t>
  </si>
  <si>
    <t>5.4.4</t>
  </si>
  <si>
    <t>5.4.5</t>
  </si>
  <si>
    <t>6.2.6</t>
  </si>
  <si>
    <t>6.3.3</t>
  </si>
  <si>
    <t>6.3.4</t>
  </si>
  <si>
    <t>6.3.5</t>
  </si>
  <si>
    <t>PLACA DE RESPONSABILIDADE TECNICA EM OBRAS</t>
  </si>
  <si>
    <t>REMOCAO MANUAL DE ENTULHO E DESTINO BOTA FORA COM CAMINHAO 12M3-PERCURSO 12KM</t>
  </si>
  <si>
    <t>DEMOLIÇÃO RODAPÉS EM GERAL INCLUSIVE ARGAMASSA ASSENTAMENTO</t>
  </si>
  <si>
    <t>PELICULA ADESIVA APLICADA EM VIDROS - CONFORME INDICADO NO MEMORIAL DESCRITIVO E NO PROJETO ARQUITETÔNICO</t>
  </si>
  <si>
    <t>ABERTURA E FECHAMENTO DE RASGOS EM PISOS/CONTRAPISOS</t>
  </si>
  <si>
    <t>ABERTURA E FECHAMENTO MANUAL DE RASGO EM ALVENARIA,PARA PASS AGEM DE TUBOS E DUTOS,COM DIAMETRO DE 1/2" A 1"</t>
  </si>
  <si>
    <t>BANCADA EM GRANITO CINZA ANDORINHA</t>
  </si>
  <si>
    <t>LIXEIRA INOX COM PEDAL QUADRATTA (OU SIMILAR) DUPLA COM ACABAMENTO SCOTH BRITE E BALDE INTERNO REMOVIVEL CAPACIDADE: 2x15 L - CONFORME PROJETO ARQUITETÔNICO E MEMORIAL DESCRITIVO</t>
  </si>
  <si>
    <t>2.2.5</t>
  </si>
  <si>
    <t>3.12</t>
  </si>
  <si>
    <t>5.2.8</t>
  </si>
  <si>
    <t>5.3.6</t>
  </si>
  <si>
    <t>5.3.7</t>
  </si>
  <si>
    <t>5.3.8</t>
  </si>
  <si>
    <t>5.3.9</t>
  </si>
  <si>
    <t>6.1.5</t>
  </si>
  <si>
    <t>6.1.6</t>
  </si>
  <si>
    <t>PROJETO DE TELECOMUNICAÇÕES</t>
  </si>
  <si>
    <t>6.4.3</t>
  </si>
  <si>
    <t>6.4.4</t>
  </si>
  <si>
    <t>6.4.5</t>
  </si>
  <si>
    <t>REPAROS EM TRINCAS E RACHADURAS</t>
  </si>
  <si>
    <t>PISO CERAMICO 45X45CM CARGO PLUS BONE ELIANE</t>
  </si>
  <si>
    <t>JOELHO 45 GRAUS, PVC, SERIE NORMAL, ESGOTO PREDIAL, DN 50 MM, JUNTA ELÁSTICA, FORNECIDO E INSTALADO EM RAMAL DE DESCARGA OU RAMAL DE ESGOTO SANITÁRIO</t>
  </si>
  <si>
    <t>TUBO PVC, SERIE NORMAL, ESGOTO PREDIAL, DN 50 MM, FORNECIDO E INSTALADO EM RAMAL DE DESCARGA OU RAMAL DE ESGOTO SANITÁRIO</t>
  </si>
  <si>
    <t>INTERRUPTOR 1 SEÇÃO (LINHA X OU EQUIVALENTE)</t>
  </si>
  <si>
    <t>TOMADA HEXAGONAL 2P + T - 10A - 250V (LINHA X OU EQUIVALENTE)</t>
  </si>
  <si>
    <t>TOMADA HEXAGONAL DUPLA 2P + T - 10A - 250V - (LINHA X OU EQUIVALENTE)</t>
  </si>
  <si>
    <t>TOMADA HEXAGONAL (DUPLA) 2P + T - 20A  (LINHA X OU EQUIVALENTE)</t>
  </si>
  <si>
    <t>ABRACADEIRA EM ACO PARA AMARRACAO DE ELETRODUTOS, TIPO D, COM 3/4" E PARAFUSO DE FIXACAO</t>
  </si>
  <si>
    <t>GAVETEIRO PADRÃO - MDF BLANCHE ARAUCO, COM QUATRO GAVETAS, PUXADOR EM ALÚMINIO, PÉS QUADRADOS COM ALTURA AJUSTÁVEL - CONFORME PROJETO ARQUITETÔNICO E MEMORIAL DESCRITIVO</t>
  </si>
  <si>
    <t>PROJETO ""AS BUILT"" ARQUITETURA</t>
  </si>
  <si>
    <t>PROJETO ""AS BUILT"" DE INSTALACOES</t>
  </si>
  <si>
    <t>2.1.3</t>
  </si>
  <si>
    <t>2.1.4</t>
  </si>
  <si>
    <t>2.1.5</t>
  </si>
  <si>
    <t>2.1.6</t>
  </si>
  <si>
    <t>REMOÇÃO DE ELETRODUTOS/CANALETAS APARENTES - ATÉ 2"</t>
  </si>
  <si>
    <t>REMOÇÃO DE METAIS SANITÁRIOS, DE FORMA MANUAL, SEM REAPROVEITAMENTO</t>
  </si>
  <si>
    <t>REMOÇÃO DE LUMINÁRIAS, DE FORMA MANUAL, SEM REAPROVEITAMENTO</t>
  </si>
  <si>
    <t>REMOÇÃO DE INTERRUPTORES/TOMADAS ELÉTRICAS, DE FORMA MANUAL, SEM REAPROVEITAMENTO</t>
  </si>
  <si>
    <t>REMOÇÃO DE CABOS ELÉTRICOS, DE FORMA MANUAL, SEM REAPROVEITAMENTO</t>
  </si>
  <si>
    <t>2.2.6</t>
  </si>
  <si>
    <t>APLICAÇÃO MANUAL DE PINTURA COM TINTA LÁTEX ACRÍLICA EM PAREDES, DUAS DEMÃOS. AF_06/2014 - NAS CORES INDICADAS NO PROJETO ARQUITETÔNICO E MEMORIAL DESCRITIVO</t>
  </si>
  <si>
    <t>ARGAMASSA PRONTA PARA CONTRAPISO, PREPARO MANUAL. AF_08/2019 - PARA REGULARIZAÇÃO ESPESSURA MÉDIA 2,5CM - FORNECIMENTO E EXECUÇÃO</t>
  </si>
  <si>
    <t>RODAPÉ SANTA LUZIA BRANCO OU SIMILAR, ALTURA 5CM, FIXADO COM COLA E PARAFUSOS - FORNECIMENTO E INSTALAÇÃO - CONFORME MEMORIAL DESCRITIVO E PROJETO ARQUITETÔNICO</t>
  </si>
  <si>
    <t>PISO PODOTÁTIL DE BORRACHA, DIRECIONAL OU ALERTA, ESP. 5MM, PADRÃO NBR 9050:2020. CONFORME MEMORIAL DESCRITIVO, ASSENTAMENTO COM COLA DE CONTATO, INCLUSIVE FORNECIMENTO E INSTALAÇÃO</t>
  </si>
  <si>
    <t>VEDACAO INTERNA/EXTERNA CAIXILHO ALUMINIO COM FITA SILICONE</t>
  </si>
  <si>
    <t>PUXADOR TUBULAR TIPO ALCA DUPLO INOX ESCOVADO 30CM</t>
  </si>
  <si>
    <t>DISPENSER SABONETEIRA INOX EM METAL POLÍDO OU CROMADO CAPACIDADE 1000ML (20,5X12,0X12,0CM) PARA SABONTE LIQUÍDO OU ALCOOL EM GEL - CONFORME MEMORIAL DESCRITIVO E PROJETO ARQUITETÔNICO</t>
  </si>
  <si>
    <t>TOMADA HEXAGONAL 2P + T - 20A - 250V (LINHA X OU EQUIVALENTE)</t>
  </si>
  <si>
    <t>CABO DE COBRE FLEXÍVEL ISOLADO, 4 MM², ANTI-CHAMA 450/750 V, PARA CIRCUITOS TERMINAIS</t>
  </si>
  <si>
    <t>6.3.6</t>
  </si>
  <si>
    <t>DISJUNTOR MONOPOLAR TIPO DIN, CORRENTE NOMINAL DE 20A</t>
  </si>
  <si>
    <t>DUAS (2) TOMADA DE DADOS OU TELEFONIA DE SOBREPOR – LINHA X OU EQUIVALENTE (CONECTOR RJ45 CAT.6E OU RJ11) E PLACA DE DOIS (2) POSTOS, INCLUSIVE FORNECIMENTO, INSTALAÇÃO, SUPORTE, MÓDULO E PLACA. – EXCLUSIVE ELETRODUTO</t>
  </si>
  <si>
    <t>TOMADA DE REDE RJ45</t>
  </si>
  <si>
    <t>6.5</t>
  </si>
  <si>
    <t>ILUMINAÇÃO</t>
  </si>
  <si>
    <t>6.5.1</t>
  </si>
  <si>
    <t>6.5.2</t>
  </si>
  <si>
    <t>6.5.3</t>
  </si>
  <si>
    <t>7.12</t>
  </si>
  <si>
    <t>7.13</t>
  </si>
  <si>
    <t>7.14</t>
  </si>
  <si>
    <t>CADEIRA TRAMONTINA VANDA BRANCA EM POLIPROPILENO COM PERNAS EM ALUMÍNIO</t>
  </si>
  <si>
    <t>SUPORTE TIPO MAO FRANCESA DE ALTA RESISTENCIA, EM ACO, ABAS COM MEDIDAS EM TORNO DE (50X33) CM, COM CAPACIDADE DE PESO MAXIMO APROXIMADO DE 110KG</t>
  </si>
  <si>
    <t>MESA DOBRÁVEL 80X41CM CANTO ARREDONDADO BRANCO</t>
  </si>
  <si>
    <t>DISPLAY TIPO TOTEM PARA SINALIZAÇÃO DE ENTRADA - 150 (ALTURA) X 50 (LARGURA) COM SUPORTE DE PISO</t>
  </si>
  <si>
    <t xml:space="preserve">Local: Inspetoria de Irati CREA-PR </t>
  </si>
  <si>
    <t>Endereço: Rua XV de Novembro, n.º 550, sala 07, Irati/PR.</t>
  </si>
  <si>
    <t>UN</t>
  </si>
  <si>
    <t>REMOÇÃO DE BANCADA GRANITO, MARMORE OU SIMILAR</t>
  </si>
  <si>
    <t>2.3</t>
  </si>
  <si>
    <t>2.3.1</t>
  </si>
  <si>
    <t>2.3.2</t>
  </si>
  <si>
    <t>REMOÇÃO DE FORROS DE DRYWALL, PVC E FIBROMINERAL, DE FORMA MANUAL, SEM REAPROVEITAMENTO</t>
  </si>
  <si>
    <t>REMOÇÃO DE PISO DE MADEIRA (ASSOALHO E BARROTE), DE FORMA MANUAL, SEM REAPROVEITAMENTO</t>
  </si>
  <si>
    <t>DEMOLIÇÃO DE REBOCO, COM ESPESSURA DE ATÉ 55MM, INCLUSIVE AFASTAMENTO - ÁREAS INDICADA NO PROJETO ARQUITETÔNICO</t>
  </si>
  <si>
    <t>DEMOLIÇÃO DE DIVISÓRIA LEVE</t>
  </si>
  <si>
    <t>REMOÇÃO DE PORTAS, DE FORMA MANUAL, SEM REAPROVEITAMENTO</t>
  </si>
  <si>
    <t>FECHAMENTO DE FURO EM ALVENARIA</t>
  </si>
  <si>
    <t>APLICAÇÃO DE FUNDO SELADOR ACRÍLICO EM PAREDES, UMA DEMÃO. AF_06/2014</t>
  </si>
  <si>
    <t>ARGAMASSA CIM./AREIA 1:5 COM ADITIV0 IMPERMEABILIZANTE</t>
  </si>
  <si>
    <t>ALVENARIA</t>
  </si>
  <si>
    <t>3.12.1</t>
  </si>
  <si>
    <t>3.12.2</t>
  </si>
  <si>
    <t>3.12.3</t>
  </si>
  <si>
    <t>FORRO EM PLACAS DE GESSO, PARA AMBIENTES COMERCIAIS</t>
  </si>
  <si>
    <t>DEMOLIÇÃO DE ALVENARIA DE BLOCO FURADO, DE FORMA MANUAL, SEM REAPROVEITAMENTO</t>
  </si>
  <si>
    <t>ALVENARIA DE VEDAÇÃO DE BLOCOS VAZADOS DE CONCRETO DE 14X19X39 CM (ESPESSURA 14 CM) E ARGAMASSA DE ASSENTAMENTO COM PREPARO MANUAL</t>
  </si>
  <si>
    <t>EMBOÇO OU MASSA ÚNICA EM ARGAMASSA TRAÇO 1:2:8, PREPARO MANUAL, APLICADA MANUALMENTE NAS PAREDES INTERNAS DA SACADA, ESPESSURA DE 25 MM, SEM USO DE TELA METÁLICA DE REFORÇO CONTRA FISSURAÇÃO</t>
  </si>
  <si>
    <t>PLACA EM ALUMÍNIO 15 X 15 CM, COM PICTOGRAMA EM PELÍCULA ADESIVA APLICADA NO BANHEIRO CONFORME PROJETO ARQUITETONICO E MEMORIAL DESCRITIVO</t>
  </si>
  <si>
    <t>PLACA DE ANTI-IMPACTO DE PORTA 40CM (ALTURA) - PADRÃO NBR 9050:2020</t>
  </si>
  <si>
    <t>PLACA PARA SINALIZAÇÃO DE FACHADA - FIXADA EM PAREDE, CONFECCIONADA EM  ACM - LETRA CAIXA EM PVC  (CONFORME MEMORIAL DESCRITICO E PROJETO ARQUITETÔNICO)</t>
  </si>
  <si>
    <t>KIT DE PORTA-PRONTA DE MADEIRA EM ACABAMENTO MELAMÍNICO BRANCO, FOLHA LEVE OU MÉDIA, E BATENTE METÁLICO, 80X210CM, FIXAÇÃO COM ARGAMASSA</t>
  </si>
  <si>
    <t>TORNEIRA BANHEIRO PCD NORMA NBR9050 BICA BAIXA COM ALAVANCA - CONFORME PROJETO ARQUITETÔNICO E MEMORIAL DESCRITIVO</t>
  </si>
  <si>
    <t>CUBA DE EMBUTIR RETANGULAR DE AÇO INOXIDÁVEL, 46 X 30 X 12 CM</t>
  </si>
  <si>
    <t>TORNEIRA CROMADA TUBO MÓVEL, DE PAREDE, 1/2 OU 3/4, PARA PIA DE COZINHA, PADRÃO MÉDIO</t>
  </si>
  <si>
    <t>5.2.9</t>
  </si>
  <si>
    <t>5.2.10</t>
  </si>
  <si>
    <t>REMOÇÃO DE TUBULAÇÕES (TUBOS E CONEXÕES) DE ÁGUA FRIA, DE FORMA MANUAL, SEM REAPROVEITAMENTO</t>
  </si>
  <si>
    <t>REGISTRO DE GAVETA BRUTO, LATÃO, ROSCÁVEL, 3/4", COM ACABAMENTO E CANOPLA CROMADOS</t>
  </si>
  <si>
    <t>ENGATE FLEXÍVEL EM INOX, 1/2  X 30CM</t>
  </si>
  <si>
    <t xml:space="preserve">ADAPTADOR CURTO COM BOLSA E ROSCA PARA REGISTRO, PVC, SOLDÁVEL, DN 25MM X 3/4 , INSTALADO EM RAMAL OU SUB-RAMAL DE ÁGUA </t>
  </si>
  <si>
    <t>JOELHO 90 GRAUS, PVC, SOLDÁVEL, DN 25MM, INSTALADO EM RAMAL OU SUB-RAMAL DE ÁGUA</t>
  </si>
  <si>
    <t>JOELHO 90 GRAUS COM BUCHA DE LATÃO, PVC, SOLDÁVEL, DN 25MM, X 1/2  INSTALADO EM RAMAL OU SUB-RAMAL DE ÁGUA</t>
  </si>
  <si>
    <t>TE, PVC, SOLDÁVEL, DN 25MM, INSTALADO EM RAMAL DE DISTRIBUIÇÃO DE ÁGUA</t>
  </si>
  <si>
    <t>JOELHO 45 GRAUS, PVC, SOLDÁVEL, DN 25MM, INSTALADO EM RAMAL OU SUB-RAMAL DE ÁGUA</t>
  </si>
  <si>
    <t>TUBO, PVC, SOLDÁVEL, DN 25MM, INSTALADO EM RAMAL OU SUB-RAMAL DE ÁGUA</t>
  </si>
  <si>
    <t>ADAPTADO - REMOÇÃO DE TUBULAÇÕES (TUBOS E CONEXÕES), DE FORMA MANUAL, SEM REAPROVEITAMENTO</t>
  </si>
  <si>
    <t xml:space="preserve">VÁLVULA EM METAL CROMADO TIPO AMERICANA 3.1/2 X 1.1/2 PARA PIA </t>
  </si>
  <si>
    <t xml:space="preserve">SIFÃO DO TIPO GARRAFA/COPO EM PVC 1.1/4  X 1.1/2 </t>
  </si>
  <si>
    <t>CURVA CURTA 90 GRAUS, PVC, SERIE NORMAL, ESGOTO PREDIAL, DN 40 MM, JUNTA SOLDÁVEL, FORNECIDO E INSTALADO EM RAMAL DE DESCARGA OU RAMAL DE ESGOTO SANITÁRIO</t>
  </si>
  <si>
    <t>JOELHO 90 GRAUS, PVC, SERIE NORMAL, ESGOTO PREDIAL, DN 40 MM, JUNTA SOLDÁVEL, FORNECIDO E INSTALADO EM RAMAL DE DESCARGA OU RAMAL DE ESGOTO SANITÁRIO</t>
  </si>
  <si>
    <t>5.4.6</t>
  </si>
  <si>
    <t>5.4.7</t>
  </si>
  <si>
    <t>5.4.8</t>
  </si>
  <si>
    <t>BARRA DE APOIO PARA BANHEIRO ALUMINIO POLIDO 40CM +PARAFUSO</t>
  </si>
  <si>
    <t>ALARME AUDIOVISUAL S/ FIO BIVOLT 110/220V P/ SANITRIO PCD - Padrão NBR 9050:2020</t>
  </si>
  <si>
    <t>BARRA DE APOIO RETA, EM ACO INOX POLIDO, COMPRIMENTO 70 CM,  FIXADA NA PAREDE - FORNECIMENTO E INSTALAÇÃO</t>
  </si>
  <si>
    <t>DISPENSADOR MANUAL DE PAPEL TOALHA INTERFOLHADO -  INOX POLIDO - CAPACIDADE 600 FOLHAS (27,5X25X16CM) -  CONFORME MEMORIAL DESCRITIVO E PROJETO ARQUITETÔNICO</t>
  </si>
  <si>
    <t xml:space="preserve">CABIDE FLEX CROMADO 2060.C.FLX DECA </t>
  </si>
  <si>
    <t>PAPELEIRA DE PAREDE EM METAL CROMADO SEM TAMPA, INCLUSO FIXAÇÃO</t>
  </si>
  <si>
    <t xml:space="preserve">PUXADOR PARA PCD, FIXADO NA PORTA </t>
  </si>
  <si>
    <t>6.1.7</t>
  </si>
  <si>
    <t>6.1.8</t>
  </si>
  <si>
    <t>6.2.7</t>
  </si>
  <si>
    <t>6.2.8</t>
  </si>
  <si>
    <t>ADAPTADO ORSE (783) - INTERRUPTOR 01 SEÇÃO SIMPLES, CONJUGADO COM UMA TOMADA (2P+T), ABNT, DE SOBREPOR, SISTEMA "X", REF. 675063 DA PIAL LEGRAND OU SIMILAR</t>
  </si>
  <si>
    <t>INTERRUPTOR 2 SEÇÕES (LINHA X OU EQUIVALENTE)</t>
  </si>
  <si>
    <t>CONDULETE DE ALUMÍNIO, TIPO X, PARA ELETRODUTO DE AÇO GALVANIZADO DN 20 MM (3/4</t>
  </si>
  <si>
    <t xml:space="preserve">LUVA PARA ELETRODUTO, PVC, ROSCÁVEL, DN 25 MM (3/4"), PARA CIRCUITOS TERMINAIS, INSTALADA EM FORRO </t>
  </si>
  <si>
    <t>CURVA 90 GRAUS PARA ELETRODUTO, PVC, ROSCÁVEL, DN 25 MM (3/4"), PARA CIRCUITOS TERMINAIS, INSTALADA EM FORRO</t>
  </si>
  <si>
    <t xml:space="preserve">CABO DE COBRE FLEXÍVEL ISOLADO, 2,5 MM², ANTI-CHAMA 450/750 V, PARA CIRCUITOS TERMINAIS </t>
  </si>
  <si>
    <t>CABO DE COBRE FLEXÍVEL ISOLADO, 1,5 MM², ANTI-CHAMA 450/750 V, PARA CIRCUITOS TERMINAIS</t>
  </si>
  <si>
    <t>ELETRODUTO RÍGIDO ROSCÁVEL, PVC, DN 25 MM (3/4"), PARA CIRCUITOS TERMINAIS, INSTALADO EM FORRO</t>
  </si>
  <si>
    <t>ELETRODUTO FLEXÍVEL CORRUGADO REFORÇADO, PVC, DN 25 MM (3/4"), PARA CIRCUITOS TERMINAIS, INSTALADO EM FORRO</t>
  </si>
  <si>
    <t>6.3.7</t>
  </si>
  <si>
    <t>6.3.8</t>
  </si>
  <si>
    <t>6.3.9</t>
  </si>
  <si>
    <t>6.3.10</t>
  </si>
  <si>
    <t>6.4.6</t>
  </si>
  <si>
    <t>6.4.7</t>
  </si>
  <si>
    <t>DISJUNTOR BIPOLAR 20A</t>
  </si>
  <si>
    <t>DISJUNTOR BIPOLAR 25A</t>
  </si>
  <si>
    <t>DISJUNTOR BIPOLAR 50A</t>
  </si>
  <si>
    <t>ADAPTADO ORSE (8077) - DISJUNTOR BIPOLAR DR 40 A - DISPOSITIVO RESIDUAL DIFERENCIAL (DR), TIPO AC, 30MA, ref.5SM1 314-OMB, SIEMENS OU SIMILAR</t>
  </si>
  <si>
    <t xml:space="preserve">QUADRO DE DISTRIBUIÇÃO DE ENERGIA EM CHAPA DE AÇO GALVANIZADO, DE SOBREPOR, COM BARRAMENTO, PARA ATÉ 18 DISJUNTORES DIN 100A </t>
  </si>
  <si>
    <t xml:space="preserve">DISJUNTOR MONOPOLAR TIPO DIN, CORRENTE NOMINAL DE 10A </t>
  </si>
  <si>
    <t>DISJUNTOR MONOPOLAR TIPO DIN, CORRENTE NOMINAL DE 16A</t>
  </si>
  <si>
    <t>DISJUNTOR MONOPOLAR TIPO DIN, CORRENTE NOMINAL DE 25A</t>
  </si>
  <si>
    <t>DISPOSITIVO DE PROTECAO CONTRA SURTO (DPS), CLASSE II, 1 POLO, TENSAO 175V, CORRENTES APROXIMADAS DE DESCARGA NOMINAL E MAXI MA DE 8KA E 20KA</t>
  </si>
  <si>
    <t>LIMPEZA E ORGANIZAÇÃO DE RACK DE LÓGICA EXISTENTE</t>
  </si>
  <si>
    <t xml:space="preserve">CABO ELETRÔNICO CATEGORIA 6, INSTALADO EM EDIFICAÇÃO INSTITUCIONAL </t>
  </si>
  <si>
    <t xml:space="preserve">CONDULETE DE PVC, TIPO X, PARA ELETRODUTO DE PVC SOLDÁVEL DN 25 MM (3/4''), APARENTE </t>
  </si>
  <si>
    <t>LUMINÁRIA PLACA LED QUADRADA (EMBUTIR) - 18W (22,5 X 22,5 CM) - CONFORME PROJETO ARQUITETÔNICO E MEMORIAL DESCRITIVO</t>
  </si>
  <si>
    <t>LUMINÁRIA PLACA LED QUADRADA (EMBUTIR), COR BRANCA, BIVOLT, 48W (60X60 OU 62,5 X 62,5 CM) - CONFORME PROJETO ARQUITETÔNICO E MEMORIAL DESCRITIVO</t>
  </si>
  <si>
    <t>LUMINÁRIA PLACA LED QUADRADA (EMBUTIR), COR BRANCA, BIVOLT, 36W (40X40 CM) - CONFORME PROJETO ARQUITETÔNICO E MEMORIAL DESCRITIVO</t>
  </si>
  <si>
    <t>EQUIPAMENTOS MECÂNICOS</t>
  </si>
  <si>
    <t>RASGO E CHUMBAMENTO EM ALVENARIA PARA TUBOS DE SPLIT</t>
  </si>
  <si>
    <t>TUBO FLEXIVEL DE COBRE 3/4"</t>
  </si>
  <si>
    <t>ISOLAMENTO TERMICO TUBOS DE COBRE 22mm (3/4"")</t>
  </si>
  <si>
    <t>CABO PP CORDPLAST 3 CONDUTORES 450/750V 2,50mm2</t>
  </si>
  <si>
    <t>CABO PP CORDPLAST 3 CONDUTORES 450/750V 10,0mm2</t>
  </si>
  <si>
    <t>FURO EM ALVENARIA PARA DIÂMETROS MAIORES QUE 40 MM E MENORES OU IGUAIS A 75 MM</t>
  </si>
  <si>
    <t>AR CONDICIONADO SPLIT INVERTER, PISO TETO, 48000 BTU/H, CICLO FRIO - FORNECIMENTO E INSTALAÇÃO</t>
  </si>
  <si>
    <t>AR CONDICIONADO SPLIT INVERTER, HI-WALL (PAREDE), 9000 BTU/H, CICLO FRIO - FORNECIMENTO E INSTALAÇÃO</t>
  </si>
  <si>
    <t>TUBO EM COBRE FLEXÍVEL, DN 3/8", COM ISOLAMENTO, INSTALADO EM FORRO, PARA RAMAL DE ALIMENTAÇÃO DE AR CONDICIONADO, INCLUSO FIXADOR</t>
  </si>
  <si>
    <t>TUBO EM COBRE FLEXÍVEL, DN 1/2", COM ISOLAMENTO, INSTALADO EM FORRO, PARA RAMAL DE ALIMENTAÇÃO DE AR CONDICIONADO, INCLUSO FIXADOR</t>
  </si>
  <si>
    <t>TUBO EM COBRE FLEXÍVEL, DN 1/4", COM ISOLAMENTO, INSTALADO EM FORRO, PARA RAMAL DE ALIMENTAÇÃO DE AR CONDICIONADO, INCLUSO FIXADOR</t>
  </si>
  <si>
    <t>JOELHO 90 GRAUS, PVC, SOLDÁVEL, DN 20 MM, INSTALADO EM DRENO DE AR CONDICIONADO - FORNECIMENTO E INSTALAÇÃO</t>
  </si>
  <si>
    <t>TUBO, PVC, SOLDÁVEL, DN 20MM, INSTALADO EM RAMAL OU SUB-RAMAL DE ÁGUA - FORNECIMENTO E INSTALAÇÃO</t>
  </si>
  <si>
    <t>ESPELHO CRISTAL 4MM COM MOLDURA DE ALUMINIO</t>
  </si>
  <si>
    <t>SUPORTE PARA FORNO MICROONDAS MDF CANTO REDONDO (60 x 40CM)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</si>
  <si>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</si>
  <si>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</si>
  <si>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</si>
  <si>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</si>
  <si>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</si>
  <si>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</si>
  <si>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</si>
  <si>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</si>
  <si>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</si>
  <si>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</si>
  <si>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</si>
  <si>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</si>
  <si>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</si>
  <si>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10.1</t>
  </si>
  <si>
    <t>10.2</t>
  </si>
  <si>
    <t>LUMINÁRIA DE EMERGÊNCIA, COM 30 LÂMPADAS LED DE 2 W, SEM REATOR - FORNECIMENTO E INSTALAÇÃO. AF_02/2020</t>
  </si>
  <si>
    <t>PLACA FOTOLUMINESCENTE SAIDA DE EMERGENCIA PVC - CONFORME MEMORIAL DESCRITIVO - FORNECIMENTO E INSTALAÇÃO</t>
  </si>
  <si>
    <t>11.1</t>
  </si>
  <si>
    <t>11.2</t>
  </si>
  <si>
    <t>PREVENTIVO INCÊNDIO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</si>
</sst>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"/>
    <numFmt numFmtId="166" formatCode="#,##0.00\ ;[Red]\(#,##0.00\)"/>
    <numFmt numFmtId="167" formatCode="#,##0.00\ ;[Red]#,##0.00"/>
    <numFmt numFmtId="168" formatCode="mm/yy"/>
    <numFmt numFmtId="169" formatCode="_-&quot;R$ &quot;* #,##0.00_-;&quot;-R$ &quot;* #,##0.00_-;_-&quot;R$ &quot;* \-??_-;_-@_-"/>
    <numFmt numFmtId="170" formatCode="_-* #,##0.00_-;\-* #,##0.00_-;_-* \-??_-;_-@_-"/>
    <numFmt numFmtId="171" formatCode="_(* #,##0.00_);_(* \(#,##0.00\);_(* \-??_);_(@_)"/>
    <numFmt numFmtId="172" formatCode="#,##0.00\ ;&quot; (&quot;#,##0.00\);&quot; -&quot;#\ ;@\ "/>
    <numFmt numFmtId="173" formatCode="#."/>
    <numFmt numFmtId="174" formatCode="&quot;N$&quot;#,##0_);\(&quot;N$&quot;#,##0\)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_([$€-2]* #,##0.00_);_([$€-2]* \(#,##0.00\);_([$€-2]* &quot;-&quot;??_)"/>
    <numFmt numFmtId="178" formatCode="_ * #,##0_ ;_ * \-#,##0_ ;_ * &quot;-&quot;_ ;_ @_ "/>
    <numFmt numFmtId="179" formatCode="_ * #,##0.00_ ;_ * \-#,##0.00_ ;_ * &quot;-&quot;??_ ;_ @_ "/>
    <numFmt numFmtId="180" formatCode="#,##0.00;[Red]\-#,##0.00;"/>
    <numFmt numFmtId="181" formatCode="_ &quot;S/&quot;* #,##0_ ;_ &quot;S/&quot;* \-#,##0_ ;_ &quot;S/&quot;* &quot;-&quot;_ ;_ @_ "/>
    <numFmt numFmtId="182" formatCode="_ &quot;S/&quot;* #,##0.00_ ;_ &quot;S/&quot;* \-#,##0.00_ ;_ &quot;S/&quot;* &quot;-&quot;??_ ;_ @_ "/>
    <numFmt numFmtId="183" formatCode="0.0000000"/>
    <numFmt numFmtId="184" formatCode="_-[$R$-416]\ * #,##0.00_-;\-[$R$-416]\ * #,##0.00_-;_-[$R$-416]\ * &quot;-&quot;??_-;_-@_-"/>
    <numFmt numFmtId="185" formatCode="#,##0.00&quot; &quot;;&quot; (&quot;#,##0.00&quot;)&quot;;&quot; -&quot;#&quot; &quot;;@&quot; &quot;"/>
    <numFmt numFmtId="186" formatCode="#,##0.00&quot; &quot;;&quot;-&quot;#,##0.00&quot; &quot;;&quot; -&quot;#&quot; &quot;;@&quot; &quot;"/>
    <numFmt numFmtId="187" formatCode="[$R$-416]&quot; &quot;#,##0.00;[Red]&quot;-&quot;[$R$-416]&quot; &quot;#,##0.00"/>
    <numFmt numFmtId="188" formatCode="00"/>
    <numFmt numFmtId="189" formatCode="#,##0.00_);[Red]\-#,##0.00;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  <charset val="204"/>
    </font>
    <font>
      <sz val="12"/>
      <color indexed="8"/>
      <name val="Arial"/>
      <family val="2"/>
    </font>
    <font>
      <sz val="10"/>
      <name val="Arial"/>
      <family val="2"/>
      <charset val="1"/>
    </font>
    <font>
      <b/>
      <sz val="18"/>
      <color indexed="56"/>
      <name val="Cambria"/>
      <family val="2"/>
    </font>
    <font>
      <sz val="9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Helv"/>
    </font>
    <font>
      <sz val="11"/>
      <color indexed="52"/>
      <name val="Calibri"/>
      <family val="2"/>
    </font>
    <font>
      <sz val="1"/>
      <color indexed="16"/>
      <name val="Courier"/>
      <family val="3"/>
    </font>
    <font>
      <sz val="10"/>
      <name val="MS Sans Serif"/>
      <family val="2"/>
    </font>
    <font>
      <sz val="10"/>
      <name val="Geneva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20"/>
      <name val="Arial"/>
      <family val="2"/>
    </font>
    <font>
      <b/>
      <sz val="12"/>
      <name val="Helv"/>
    </font>
    <font>
      <b/>
      <sz val="1"/>
      <color indexed="16"/>
      <name val="Courier"/>
      <family val="3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8"/>
      <name val="Times New Roman"/>
      <family val="1"/>
    </font>
    <font>
      <sz val="8"/>
      <name val="Helv"/>
    </font>
    <font>
      <sz val="1"/>
      <color indexed="18"/>
      <name val="Courier"/>
      <family val="3"/>
    </font>
    <font>
      <sz val="10"/>
      <name val="Helv"/>
      <charset val="204"/>
    </font>
    <font>
      <sz val="11"/>
      <color indexed="8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u/>
      <sz val="9.9"/>
      <color theme="10"/>
      <name val="Calibri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9"/>
      <color indexed="8"/>
      <name val="Arial"/>
      <family val="2"/>
    </font>
    <font>
      <b/>
      <u/>
      <sz val="12"/>
      <color indexed="8"/>
      <name val="Arial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b/>
      <u/>
      <sz val="11"/>
      <name val="Arial"/>
      <family val="2"/>
    </font>
    <font>
      <b/>
      <sz val="1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1"/>
        <bgColor indexed="22"/>
      </patternFill>
    </fill>
    <fill>
      <patternFill patternType="solid">
        <fgColor indexed="29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53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9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2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42"/>
      </patternFill>
    </fill>
    <fill>
      <patternFill patternType="solid">
        <fgColor theme="0" tint="-0.249977111117893"/>
        <bgColor indexed="42"/>
      </patternFill>
    </fill>
    <fill>
      <patternFill patternType="solid">
        <fgColor theme="0" tint="-0.499984740745262"/>
        <bgColor indexed="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42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74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53" fillId="0" borderId="0" applyNumberFormat="0" applyBorder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6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0" borderId="0" applyNumberFormat="0" applyBorder="0" applyAlignment="0" applyProtection="0"/>
    <xf numFmtId="0" fontId="22" fillId="6" borderId="0" applyNumberFormat="0" applyBorder="0" applyAlignment="0" applyProtection="0"/>
    <xf numFmtId="0" fontId="22" fillId="31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2" borderId="0" applyNumberFormat="0" applyBorder="0" applyAlignment="0" applyProtection="0"/>
    <xf numFmtId="0" fontId="53" fillId="0" borderId="0" applyNumberFormat="0" applyBorder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34" borderId="4"/>
    <xf numFmtId="0" fontId="23" fillId="34" borderId="4" applyNumberFormat="0" applyAlignment="0" applyProtection="0"/>
    <xf numFmtId="0" fontId="23" fillId="34" borderId="4" applyNumberFormat="0" applyAlignment="0" applyProtection="0"/>
    <xf numFmtId="0" fontId="23" fillId="34" borderId="4" applyNumberFormat="0" applyAlignment="0" applyProtection="0"/>
    <xf numFmtId="0" fontId="17" fillId="33" borderId="4" applyNumberFormat="0" applyAlignment="0" applyProtection="0"/>
    <xf numFmtId="0" fontId="17" fillId="33" borderId="4" applyNumberFormat="0" applyAlignment="0" applyProtection="0"/>
    <xf numFmtId="0" fontId="17" fillId="33" borderId="4" applyNumberFormat="0" applyAlignment="0" applyProtection="0"/>
    <xf numFmtId="0" fontId="23" fillId="34" borderId="4" applyNumberFormat="0" applyAlignment="0" applyProtection="0"/>
    <xf numFmtId="0" fontId="17" fillId="33" borderId="4" applyNumberFormat="0" applyAlignment="0" applyProtection="0"/>
    <xf numFmtId="0" fontId="23" fillId="35" borderId="4" applyNumberFormat="0" applyAlignment="0" applyProtection="0"/>
    <xf numFmtId="0" fontId="23" fillId="35" borderId="4" applyNumberFormat="0" applyAlignment="0" applyProtection="0"/>
    <xf numFmtId="0" fontId="23" fillId="35" borderId="4" applyNumberFormat="0" applyAlignment="0" applyProtection="0"/>
    <xf numFmtId="0" fontId="32" fillId="0" borderId="0"/>
    <xf numFmtId="0" fontId="19" fillId="36" borderId="5" applyNumberFormat="0" applyAlignment="0" applyProtection="0"/>
    <xf numFmtId="0" fontId="19" fillId="37" borderId="5" applyNumberFormat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18" fillId="0" borderId="7" applyNumberFormat="0" applyFill="0" applyAlignment="0" applyProtection="0"/>
    <xf numFmtId="0" fontId="33" fillId="0" borderId="6" applyNumberFormat="0" applyFill="0" applyAlignment="0" applyProtection="0"/>
    <xf numFmtId="173" fontId="34" fillId="0" borderId="0">
      <protection locked="0"/>
    </xf>
    <xf numFmtId="38" fontId="35" fillId="0" borderId="0" applyFont="0" applyFill="0" applyBorder="0" applyAlignment="0" applyProtection="0"/>
    <xf numFmtId="40" fontId="36" fillId="0" borderId="0" applyFont="0" applyFill="0" applyBorder="0" applyAlignment="0" applyProtection="0"/>
    <xf numFmtId="173" fontId="34" fillId="0" borderId="0">
      <protection locked="0"/>
    </xf>
    <xf numFmtId="0" fontId="37" fillId="0" borderId="0"/>
    <xf numFmtId="0" fontId="38" fillId="0" borderId="0"/>
    <xf numFmtId="0" fontId="37" fillId="0" borderId="0"/>
    <xf numFmtId="0" fontId="38" fillId="0" borderId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173" fontId="34" fillId="0" borderId="0">
      <protection locked="0"/>
    </xf>
    <xf numFmtId="174" fontId="4" fillId="0" borderId="0">
      <alignment horizontal="center"/>
    </xf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3" fontId="34" fillId="0" borderId="0">
      <protection locked="0"/>
    </xf>
    <xf numFmtId="173" fontId="34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29" borderId="0" applyNumberFormat="0" applyBorder="0" applyAlignment="0" applyProtection="0"/>
    <xf numFmtId="0" fontId="22" fillId="43" borderId="0" applyNumberFormat="0" applyBorder="0" applyAlignment="0" applyProtection="0"/>
    <xf numFmtId="0" fontId="22" fillId="18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30" borderId="0" applyNumberFormat="0" applyBorder="0" applyAlignment="0" applyProtection="0"/>
    <xf numFmtId="0" fontId="22" fillId="26" borderId="0" applyNumberFormat="0" applyBorder="0" applyAlignment="0" applyProtection="0"/>
    <xf numFmtId="0" fontId="22" fillId="31" borderId="0" applyNumberFormat="0" applyBorder="0" applyAlignment="0" applyProtection="0"/>
    <xf numFmtId="0" fontId="22" fillId="39" borderId="0" applyNumberFormat="0" applyBorder="0" applyAlignment="0" applyProtection="0"/>
    <xf numFmtId="0" fontId="22" fillId="46" borderId="0" applyNumberFormat="0" applyBorder="0" applyAlignment="0" applyProtection="0"/>
    <xf numFmtId="0" fontId="15" fillId="47" borderId="4"/>
    <xf numFmtId="0" fontId="15" fillId="16" borderId="4" applyNumberFormat="0" applyAlignment="0" applyProtection="0"/>
    <xf numFmtId="0" fontId="15" fillId="16" borderId="4" applyNumberFormat="0" applyAlignment="0" applyProtection="0"/>
    <xf numFmtId="0" fontId="15" fillId="16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16" borderId="4" applyNumberFormat="0" applyAlignment="0" applyProtection="0"/>
    <xf numFmtId="0" fontId="15" fillId="21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6" fillId="1" borderId="8" applyFont="0" applyFill="0" applyBorder="0" applyAlignment="0">
      <alignment horizontal="center" vertical="center"/>
    </xf>
    <xf numFmtId="0" fontId="24" fillId="0" borderId="0"/>
    <xf numFmtId="0" fontId="51" fillId="0" borderId="0"/>
    <xf numFmtId="0" fontId="51" fillId="0" borderId="0"/>
    <xf numFmtId="177" fontId="4" fillId="0" borderId="0" applyFont="0" applyFill="0" applyBorder="0" applyAlignment="0" applyProtection="0"/>
    <xf numFmtId="171" fontId="2" fillId="0" borderId="0"/>
    <xf numFmtId="171" fontId="4" fillId="0" borderId="0"/>
    <xf numFmtId="171" fontId="2" fillId="0" borderId="0"/>
    <xf numFmtId="171" fontId="4" fillId="0" borderId="0"/>
    <xf numFmtId="171" fontId="4" fillId="0" borderId="0"/>
    <xf numFmtId="171" fontId="4" fillId="0" borderId="0"/>
    <xf numFmtId="185" fontId="53" fillId="0" borderId="0" applyBorder="0" applyProtection="0"/>
    <xf numFmtId="185" fontId="53" fillId="0" borderId="0" applyBorder="0" applyProtection="0"/>
    <xf numFmtId="0" fontId="2" fillId="0" borderId="0"/>
    <xf numFmtId="0" fontId="53" fillId="0" borderId="0" applyNumberFormat="0" applyBorder="0" applyProtection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54" fillId="0" borderId="0" applyNumberFormat="0" applyBorder="0" applyProtection="0"/>
    <xf numFmtId="0" fontId="2" fillId="0" borderId="0"/>
    <xf numFmtId="186" fontId="54" fillId="0" borderId="0" applyBorder="0" applyProtection="0"/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173" fontId="34" fillId="0" borderId="0"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38" fontId="3" fillId="48" borderId="0" applyNumberFormat="0" applyBorder="0" applyAlignment="0" applyProtection="0"/>
    <xf numFmtId="0" fontId="42" fillId="0" borderId="0">
      <alignment horizontal="left"/>
    </xf>
    <xf numFmtId="0" fontId="55" fillId="0" borderId="0" applyNumberFormat="0" applyBorder="0" applyProtection="0">
      <alignment horizontal="center"/>
    </xf>
    <xf numFmtId="173" fontId="43" fillId="0" borderId="0">
      <protection locked="0"/>
    </xf>
    <xf numFmtId="173" fontId="43" fillId="0" borderId="0">
      <protection locked="0"/>
    </xf>
    <xf numFmtId="0" fontId="55" fillId="0" borderId="0" applyNumberFormat="0" applyBorder="0" applyProtection="0">
      <alignment horizontal="center" textRotation="90"/>
    </xf>
    <xf numFmtId="0" fontId="56" fillId="0" borderId="0" applyNumberFormat="0" applyFill="0" applyBorder="0" applyAlignment="0" applyProtection="0">
      <alignment vertical="top"/>
      <protection locked="0"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10" fontId="3" fillId="48" borderId="9" applyNumberFormat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4" fillId="0" borderId="1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4" fillId="0" borderId="0"/>
    <xf numFmtId="169" fontId="4" fillId="0" borderId="0"/>
    <xf numFmtId="44" fontId="4" fillId="0" borderId="0" applyFill="0" applyBorder="0" applyAlignment="0" applyProtection="0"/>
    <xf numFmtId="44" fontId="2" fillId="0" borderId="0" applyFont="0" applyFill="0" applyBorder="0" applyAlignment="0" applyProtection="0"/>
    <xf numFmtId="169" fontId="4" fillId="0" borderId="0"/>
    <xf numFmtId="44" fontId="4" fillId="0" borderId="0" applyFill="0" applyBorder="0" applyAlignment="0" applyProtection="0"/>
    <xf numFmtId="40" fontId="2" fillId="0" borderId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44" fontId="4" fillId="0" borderId="0" applyFill="0" applyBorder="0" applyAlignment="0" applyProtection="0"/>
    <xf numFmtId="169" fontId="4" fillId="0" borderId="0"/>
    <xf numFmtId="44" fontId="4" fillId="0" borderId="0" applyFill="0" applyBorder="0" applyAlignment="0" applyProtection="0"/>
    <xf numFmtId="169" fontId="2" fillId="0" borderId="0"/>
    <xf numFmtId="169" fontId="4" fillId="0" borderId="0"/>
    <xf numFmtId="44" fontId="4" fillId="0" borderId="0" applyFill="0" applyBorder="0" applyAlignment="0" applyProtection="0"/>
    <xf numFmtId="44" fontId="4" fillId="0" borderId="0" applyFill="0" applyBorder="0" applyAlignment="0" applyProtection="0"/>
    <xf numFmtId="169" fontId="2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9" fontId="2" fillId="0" borderId="0"/>
    <xf numFmtId="169" fontId="2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2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9" fillId="0" borderId="0">
      <protection locked="0"/>
    </xf>
    <xf numFmtId="0" fontId="14" fillId="21" borderId="0" applyNumberFormat="0" applyBorder="0" applyAlignment="0" applyProtection="0"/>
    <xf numFmtId="0" fontId="45" fillId="49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37" fontId="46" fillId="0" borderId="0"/>
    <xf numFmtId="183" fontId="4" fillId="0" borderId="0"/>
    <xf numFmtId="0" fontId="25" fillId="0" borderId="0"/>
    <xf numFmtId="0" fontId="25" fillId="0" borderId="0"/>
    <xf numFmtId="0" fontId="25" fillId="0" borderId="0"/>
    <xf numFmtId="0" fontId="57" fillId="0" borderId="0"/>
    <xf numFmtId="0" fontId="2" fillId="0" borderId="0"/>
    <xf numFmtId="0" fontId="57" fillId="0" borderId="0"/>
    <xf numFmtId="0" fontId="2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7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58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57" fillId="0" borderId="0"/>
    <xf numFmtId="0" fontId="4" fillId="0" borderId="0"/>
    <xf numFmtId="0" fontId="25" fillId="0" borderId="0"/>
    <xf numFmtId="0" fontId="25" fillId="0" borderId="0"/>
    <xf numFmtId="0" fontId="57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2" fillId="50" borderId="11"/>
    <xf numFmtId="0" fontId="2" fillId="51" borderId="11" applyNumberFormat="0" applyAlignment="0" applyProtection="0"/>
    <xf numFmtId="0" fontId="2" fillId="51" borderId="11" applyNumberFormat="0" applyAlignment="0" applyProtection="0"/>
    <xf numFmtId="0" fontId="2" fillId="51" borderId="11" applyNumberFormat="0" applyAlignment="0" applyProtection="0"/>
    <xf numFmtId="0" fontId="4" fillId="12" borderId="11" applyNumberFormat="0" applyFont="0" applyAlignment="0" applyProtection="0"/>
    <xf numFmtId="0" fontId="4" fillId="12" borderId="11" applyNumberFormat="0" applyFont="0" applyAlignment="0" applyProtection="0"/>
    <xf numFmtId="0" fontId="4" fillId="12" borderId="11" applyNumberFormat="0" applyFont="0" applyAlignment="0" applyProtection="0"/>
    <xf numFmtId="0" fontId="2" fillId="51" borderId="11" applyNumberFormat="0" applyAlignment="0" applyProtection="0"/>
    <xf numFmtId="0" fontId="4" fillId="12" borderId="11" applyNumberFormat="0" applyFont="0" applyAlignment="0" applyProtection="0"/>
    <xf numFmtId="0" fontId="2" fillId="12" borderId="11" applyNumberFormat="0" applyFont="0" applyAlignment="0" applyProtection="0"/>
    <xf numFmtId="0" fontId="2" fillId="12" borderId="11" applyNumberFormat="0" applyFont="0" applyAlignment="0" applyProtection="0"/>
    <xf numFmtId="0" fontId="2" fillId="12" borderId="11" applyNumberFormat="0" applyFont="0" applyAlignment="0" applyProtection="0"/>
    <xf numFmtId="0" fontId="2" fillId="12" borderId="11" applyNumberFormat="0" applyFont="0" applyAlignment="0" applyProtection="0"/>
    <xf numFmtId="0" fontId="2" fillId="12" borderId="11" applyNumberFormat="0" applyFont="0" applyAlignment="0" applyProtection="0"/>
    <xf numFmtId="0" fontId="2" fillId="12" borderId="11" applyNumberFormat="0" applyFont="0" applyAlignment="0" applyProtection="0"/>
    <xf numFmtId="0" fontId="2" fillId="12" borderId="11" applyNumberFormat="0" applyFont="0" applyAlignment="0" applyProtection="0"/>
    <xf numFmtId="173" fontId="34" fillId="0" borderId="0">
      <protection locked="0"/>
    </xf>
    <xf numFmtId="10" fontId="4" fillId="0" borderId="0" applyFont="0" applyFill="0" applyBorder="0" applyAlignment="0" applyProtection="0"/>
    <xf numFmtId="9" fontId="2" fillId="0" borderId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12" applyNumberFormat="0" applyFont="0" applyBorder="0" applyAlignment="0"/>
    <xf numFmtId="9" fontId="4" fillId="0" borderId="0"/>
    <xf numFmtId="9" fontId="4" fillId="0" borderId="0" applyFill="0" applyBorder="0" applyAlignment="0" applyProtection="0"/>
    <xf numFmtId="9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2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/>
    <xf numFmtId="9" fontId="4" fillId="0" borderId="0" applyFont="0" applyFill="0" applyBorder="0" applyAlignment="0" applyProtection="0"/>
    <xf numFmtId="9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0" fontId="39" fillId="0" borderId="0">
      <protection locked="0"/>
    </xf>
    <xf numFmtId="0" fontId="59" fillId="0" borderId="0" applyNumberFormat="0" applyBorder="0" applyProtection="0"/>
    <xf numFmtId="187" fontId="59" fillId="0" borderId="0" applyBorder="0" applyProtection="0"/>
    <xf numFmtId="38" fontId="49" fillId="0" borderId="0"/>
    <xf numFmtId="0" fontId="16" fillId="34" borderId="13"/>
    <xf numFmtId="0" fontId="16" fillId="34" borderId="13" applyNumberFormat="0" applyAlignment="0" applyProtection="0"/>
    <xf numFmtId="0" fontId="16" fillId="34" borderId="13" applyNumberFormat="0" applyAlignment="0" applyProtection="0"/>
    <xf numFmtId="0" fontId="16" fillId="34" borderId="13" applyNumberFormat="0" applyAlignment="0" applyProtection="0"/>
    <xf numFmtId="0" fontId="16" fillId="33" borderId="13" applyNumberFormat="0" applyAlignment="0" applyProtection="0"/>
    <xf numFmtId="0" fontId="16" fillId="33" borderId="13" applyNumberFormat="0" applyAlignment="0" applyProtection="0"/>
    <xf numFmtId="0" fontId="16" fillId="33" borderId="13" applyNumberFormat="0" applyAlignment="0" applyProtection="0"/>
    <xf numFmtId="0" fontId="16" fillId="34" borderId="13" applyNumberFormat="0" applyAlignment="0" applyProtection="0"/>
    <xf numFmtId="0" fontId="16" fillId="33" borderId="13" applyNumberFormat="0" applyAlignment="0" applyProtection="0"/>
    <xf numFmtId="0" fontId="16" fillId="35" borderId="13" applyNumberFormat="0" applyAlignment="0" applyProtection="0"/>
    <xf numFmtId="0" fontId="16" fillId="35" borderId="13" applyNumberFormat="0" applyAlignment="0" applyProtection="0"/>
    <xf numFmtId="0" fontId="16" fillId="35" borderId="13" applyNumberFormat="0" applyAlignment="0" applyProtection="0"/>
    <xf numFmtId="173" fontId="50" fillId="0" borderId="0">
      <protection locked="0"/>
    </xf>
    <xf numFmtId="17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0" fontId="4" fillId="0" borderId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ill="0" applyBorder="0" applyAlignment="0" applyProtection="0"/>
    <xf numFmtId="165" fontId="4" fillId="0" borderId="0"/>
    <xf numFmtId="165" fontId="4" fillId="0" borderId="0"/>
    <xf numFmtId="165" fontId="4" fillId="0" borderId="0" applyFill="0" applyBorder="0" applyAlignment="0" applyProtection="0"/>
    <xf numFmtId="43" fontId="2" fillId="0" borderId="0" applyFont="0" applyFill="0" applyBorder="0" applyAlignment="0" applyProtection="0"/>
    <xf numFmtId="165" fontId="4" fillId="0" borderId="0"/>
    <xf numFmtId="165" fontId="4" fillId="0" borderId="0" applyFill="0" applyBorder="0" applyAlignment="0" applyProtection="0"/>
    <xf numFmtId="171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/>
    <xf numFmtId="165" fontId="4" fillId="0" borderId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71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ill="0" applyBorder="0" applyAlignment="0" applyProtection="0"/>
    <xf numFmtId="185" fontId="53" fillId="0" borderId="0" applyBorder="0" applyProtection="0"/>
    <xf numFmtId="165" fontId="4" fillId="0" borderId="0" applyFill="0" applyBorder="0" applyAlignment="0" applyProtection="0"/>
    <xf numFmtId="171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ill="0" applyBorder="0" applyAlignment="0" applyProtection="0"/>
    <xf numFmtId="172" fontId="4" fillId="0" borderId="0"/>
    <xf numFmtId="172" fontId="4" fillId="0" borderId="0" applyFill="0" applyBorder="0" applyAlignment="0" applyProtection="0"/>
    <xf numFmtId="0" fontId="44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29" fillId="0" borderId="1" applyNumberFormat="0" applyFill="0" applyAlignment="0" applyProtection="0"/>
    <xf numFmtId="0" fontId="10" fillId="0" borderId="15" applyNumberFormat="0" applyFill="0" applyAlignment="0" applyProtection="0"/>
    <xf numFmtId="0" fontId="30" fillId="0" borderId="2" applyNumberFormat="0" applyFill="0" applyAlignment="0" applyProtection="0"/>
    <xf numFmtId="0" fontId="11" fillId="0" borderId="16" applyNumberFormat="0" applyFill="0" applyAlignment="0" applyProtection="0"/>
    <xf numFmtId="0" fontId="3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0" borderId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18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19" fillId="36" borderId="5" applyNumberFormat="0" applyAlignment="0" applyProtection="0"/>
    <xf numFmtId="0" fontId="19" fillId="36" borderId="5" applyNumberFormat="0" applyAlignment="0" applyProtection="0"/>
    <xf numFmtId="43" fontId="2" fillId="0" borderId="0" applyFont="0" applyFill="0" applyBorder="0" applyAlignment="0" applyProtection="0"/>
    <xf numFmtId="43" fontId="52" fillId="0" borderId="0" applyFont="0" applyFill="0" applyBorder="0" applyAlignment="0" applyProtection="0"/>
    <xf numFmtId="170" fontId="2" fillId="0" borderId="0"/>
    <xf numFmtId="170" fontId="2" fillId="0" borderId="0"/>
    <xf numFmtId="171" fontId="2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70" fontId="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" fillId="0" borderId="0"/>
    <xf numFmtId="170" fontId="2" fillId="0" borderId="0"/>
    <xf numFmtId="170" fontId="2" fillId="0" borderId="0"/>
    <xf numFmtId="170" fontId="2" fillId="0" borderId="0"/>
    <xf numFmtId="43" fontId="25" fillId="0" borderId="0" applyFont="0" applyFill="0" applyBorder="0" applyAlignment="0" applyProtection="0"/>
    <xf numFmtId="170" fontId="4" fillId="0" borderId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170" fontId="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4" fillId="0" borderId="0"/>
    <xf numFmtId="172" fontId="4" fillId="0" borderId="0" applyFill="0" applyBorder="0" applyAlignment="0" applyProtection="0"/>
    <xf numFmtId="43" fontId="2" fillId="0" borderId="0" applyFont="0" applyFill="0" applyBorder="0" applyAlignment="0" applyProtection="0"/>
    <xf numFmtId="17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64" fillId="0" borderId="0"/>
  </cellStyleXfs>
  <cellXfs count="181">
    <xf numFmtId="0" fontId="0" fillId="0" borderId="0" xfId="0"/>
    <xf numFmtId="1" fontId="5" fillId="48" borderId="0" xfId="685" applyNumberFormat="1" applyFont="1" applyFill="1" applyBorder="1" applyAlignment="1" applyProtection="1">
      <alignment horizontal="center" vertical="center"/>
    </xf>
    <xf numFmtId="1" fontId="5" fillId="55" borderId="0" xfId="685" applyNumberFormat="1" applyFont="1" applyFill="1" applyBorder="1" applyAlignment="1" applyProtection="1">
      <alignment horizontal="center" vertical="center"/>
    </xf>
    <xf numFmtId="4" fontId="5" fillId="59" borderId="37" xfId="770" applyNumberFormat="1" applyFont="1" applyFill="1" applyBorder="1" applyAlignment="1" applyProtection="1">
      <alignment vertical="center"/>
      <protection locked="0"/>
    </xf>
    <xf numFmtId="4" fontId="5" fillId="58" borderId="37" xfId="770" applyNumberFormat="1" applyFont="1" applyFill="1" applyBorder="1" applyAlignment="1" applyProtection="1">
      <alignment vertical="center"/>
      <protection locked="0"/>
    </xf>
    <xf numFmtId="4" fontId="5" fillId="59" borderId="19" xfId="770" applyNumberFormat="1" applyFont="1" applyFill="1" applyBorder="1" applyAlignment="1" applyProtection="1">
      <alignment vertical="center"/>
      <protection locked="0"/>
    </xf>
    <xf numFmtId="4" fontId="5" fillId="59" borderId="20" xfId="770" applyNumberFormat="1" applyFont="1" applyFill="1" applyBorder="1" applyAlignment="1" applyProtection="1">
      <alignment vertical="center"/>
      <protection locked="0"/>
    </xf>
    <xf numFmtId="10" fontId="66" fillId="58" borderId="9" xfId="772" applyNumberFormat="1" applyFont="1" applyFill="1" applyBorder="1" applyAlignment="1" applyProtection="1">
      <alignment horizontal="center" vertical="center" wrapText="1"/>
      <protection locked="0"/>
    </xf>
    <xf numFmtId="0" fontId="63" fillId="56" borderId="0" xfId="0" applyFont="1" applyFill="1" applyAlignment="1">
      <alignment horizontal="center"/>
    </xf>
    <xf numFmtId="0" fontId="63" fillId="55" borderId="0" xfId="0" applyFont="1" applyFill="1"/>
    <xf numFmtId="0" fontId="0" fillId="55" borderId="0" xfId="0" applyFill="1"/>
    <xf numFmtId="0" fontId="0" fillId="56" borderId="0" xfId="0" applyFill="1"/>
    <xf numFmtId="0" fontId="65" fillId="60" borderId="9" xfId="0" applyFont="1" applyFill="1" applyBorder="1" applyAlignment="1">
      <alignment horizontal="center" vertical="center" wrapText="1"/>
    </xf>
    <xf numFmtId="0" fontId="65" fillId="60" borderId="9" xfId="0" applyFont="1" applyFill="1" applyBorder="1" applyAlignment="1">
      <alignment horizontal="justify" vertical="center" wrapText="1"/>
    </xf>
    <xf numFmtId="0" fontId="65" fillId="0" borderId="9" xfId="0" applyFont="1" applyBorder="1" applyAlignment="1">
      <alignment horizontal="center" vertical="center" wrapText="1"/>
    </xf>
    <xf numFmtId="0" fontId="65" fillId="0" borderId="9" xfId="0" applyFont="1" applyBorder="1" applyAlignment="1">
      <alignment horizontal="justify" vertical="center" wrapText="1"/>
    </xf>
    <xf numFmtId="0" fontId="65" fillId="56" borderId="9" xfId="0" applyFont="1" applyFill="1" applyBorder="1" applyAlignment="1">
      <alignment horizontal="center" vertical="center" wrapText="1"/>
    </xf>
    <xf numFmtId="0" fontId="65" fillId="56" borderId="9" xfId="0" applyFont="1" applyFill="1" applyBorder="1" applyAlignment="1">
      <alignment horizontal="justify" vertical="center" wrapText="1"/>
    </xf>
    <xf numFmtId="0" fontId="65" fillId="0" borderId="9" xfId="0" applyFont="1" applyBorder="1" applyAlignment="1">
      <alignment vertical="center" wrapText="1"/>
    </xf>
    <xf numFmtId="0" fontId="60" fillId="57" borderId="0" xfId="770" applyFont="1" applyFill="1" applyAlignment="1">
      <alignment horizontal="left" vertical="center"/>
    </xf>
    <xf numFmtId="168" fontId="7" fillId="57" borderId="0" xfId="770" applyNumberFormat="1" applyFont="1" applyFill="1" applyAlignment="1">
      <alignment horizontal="left" vertical="center" wrapText="1"/>
    </xf>
    <xf numFmtId="167" fontId="7" fillId="57" borderId="0" xfId="770" applyNumberFormat="1" applyFont="1" applyFill="1" applyAlignment="1">
      <alignment horizontal="left" vertical="center"/>
    </xf>
    <xf numFmtId="2" fontId="7" fillId="57" borderId="0" xfId="770" applyNumberFormat="1" applyFont="1" applyFill="1" applyAlignment="1">
      <alignment vertical="center"/>
    </xf>
    <xf numFmtId="167" fontId="7" fillId="57" borderId="22" xfId="770" applyNumberFormat="1" applyFont="1" applyFill="1" applyBorder="1" applyAlignment="1">
      <alignment horizontal="center" vertical="center"/>
    </xf>
    <xf numFmtId="10" fontId="5" fillId="57" borderId="23" xfId="771" applyNumberFormat="1" applyFont="1" applyFill="1" applyBorder="1" applyAlignment="1" applyProtection="1">
      <alignment horizontal="center" vertical="center"/>
    </xf>
    <xf numFmtId="1" fontId="7" fillId="57" borderId="0" xfId="770" applyNumberFormat="1" applyFont="1" applyFill="1" applyAlignment="1">
      <alignment vertical="center"/>
    </xf>
    <xf numFmtId="167" fontId="7" fillId="57" borderId="0" xfId="770" applyNumberFormat="1" applyFont="1" applyFill="1" applyAlignment="1">
      <alignment horizontal="center" vertical="center"/>
    </xf>
    <xf numFmtId="0" fontId="28" fillId="0" borderId="0" xfId="770" applyFont="1"/>
    <xf numFmtId="0" fontId="5" fillId="52" borderId="0" xfId="770" applyFont="1" applyFill="1" applyAlignment="1">
      <alignment horizontal="justify" vertical="center" wrapText="1"/>
    </xf>
    <xf numFmtId="0" fontId="5" fillId="52" borderId="0" xfId="770" applyFont="1" applyFill="1" applyAlignment="1">
      <alignment horizontal="center" vertical="center"/>
    </xf>
    <xf numFmtId="2" fontId="5" fillId="52" borderId="0" xfId="770" applyNumberFormat="1" applyFont="1" applyFill="1" applyAlignment="1">
      <alignment horizontal="center" vertical="center"/>
    </xf>
    <xf numFmtId="2" fontId="5" fillId="52" borderId="0" xfId="770" applyNumberFormat="1" applyFont="1" applyFill="1" applyAlignment="1">
      <alignment horizontal="right" vertical="center"/>
    </xf>
    <xf numFmtId="2" fontId="7" fillId="52" borderId="21" xfId="770" applyNumberFormat="1" applyFont="1" applyFill="1" applyBorder="1" applyAlignment="1">
      <alignment horizontal="center" vertical="center" wrapText="1"/>
    </xf>
    <xf numFmtId="0" fontId="0" fillId="55" borderId="24" xfId="0" applyFill="1" applyBorder="1"/>
    <xf numFmtId="49" fontId="7" fillId="53" borderId="9" xfId="770" applyNumberFormat="1" applyFont="1" applyFill="1" applyBorder="1" applyAlignment="1">
      <alignment horizontal="center" vertical="center"/>
    </xf>
    <xf numFmtId="166" fontId="7" fillId="53" borderId="9" xfId="770" applyNumberFormat="1" applyFont="1" applyFill="1" applyBorder="1" applyAlignment="1">
      <alignment horizontal="left" vertical="justify" wrapText="1"/>
    </xf>
    <xf numFmtId="4" fontId="7" fillId="53" borderId="9" xfId="770" applyNumberFormat="1" applyFont="1" applyFill="1" applyBorder="1" applyAlignment="1">
      <alignment horizontal="right" vertical="center"/>
    </xf>
    <xf numFmtId="0" fontId="5" fillId="56" borderId="37" xfId="684" applyNumberFormat="1" applyFont="1" applyFill="1" applyBorder="1" applyAlignment="1">
      <alignment horizontal="center" vertical="center"/>
    </xf>
    <xf numFmtId="4" fontId="5" fillId="0" borderId="20" xfId="770" applyNumberFormat="1" applyFont="1" applyBorder="1" applyAlignment="1">
      <alignment horizontal="right" vertical="center"/>
    </xf>
    <xf numFmtId="4" fontId="5" fillId="0" borderId="37" xfId="770" applyNumberFormat="1" applyFont="1" applyBorder="1" applyAlignment="1">
      <alignment vertical="center"/>
    </xf>
    <xf numFmtId="4" fontId="5" fillId="0" borderId="37" xfId="770" applyNumberFormat="1" applyFont="1" applyBorder="1" applyAlignment="1">
      <alignment horizontal="right" vertical="center"/>
    </xf>
    <xf numFmtId="0" fontId="7" fillId="60" borderId="9" xfId="684" applyNumberFormat="1" applyFont="1" applyFill="1" applyBorder="1" applyAlignment="1">
      <alignment horizontal="center" vertical="center"/>
    </xf>
    <xf numFmtId="166" fontId="7" fillId="53" borderId="41" xfId="770" applyNumberFormat="1" applyFont="1" applyFill="1" applyBorder="1" applyAlignment="1">
      <alignment horizontal="left" vertical="center" wrapText="1"/>
    </xf>
    <xf numFmtId="166" fontId="5" fillId="53" borderId="41" xfId="770" applyNumberFormat="1" applyFont="1" applyFill="1" applyBorder="1" applyAlignment="1">
      <alignment horizontal="center" vertical="center"/>
    </xf>
    <xf numFmtId="4" fontId="5" fillId="60" borderId="41" xfId="770" applyNumberFormat="1" applyFont="1" applyFill="1" applyBorder="1" applyAlignment="1">
      <alignment horizontal="center" vertical="center"/>
    </xf>
    <xf numFmtId="4" fontId="5" fillId="60" borderId="41" xfId="770" applyNumberFormat="1" applyFont="1" applyFill="1" applyBorder="1" applyAlignment="1">
      <alignment vertical="center"/>
    </xf>
    <xf numFmtId="4" fontId="5" fillId="60" borderId="45" xfId="770" applyNumberFormat="1" applyFont="1" applyFill="1" applyBorder="1" applyAlignment="1">
      <alignment horizontal="right" vertical="center"/>
    </xf>
    <xf numFmtId="4" fontId="5" fillId="60" borderId="45" xfId="770" applyNumberFormat="1" applyFont="1" applyFill="1" applyBorder="1" applyAlignment="1">
      <alignment vertical="center"/>
    </xf>
    <xf numFmtId="4" fontId="7" fillId="60" borderId="45" xfId="770" applyNumberFormat="1" applyFont="1" applyFill="1" applyBorder="1" applyAlignment="1">
      <alignment horizontal="right" vertical="center"/>
    </xf>
    <xf numFmtId="0" fontId="5" fillId="56" borderId="33" xfId="684" applyNumberFormat="1" applyFont="1" applyFill="1" applyBorder="1" applyAlignment="1">
      <alignment horizontal="center" vertical="center"/>
    </xf>
    <xf numFmtId="166" fontId="5" fillId="57" borderId="37" xfId="770" applyNumberFormat="1" applyFont="1" applyFill="1" applyBorder="1" applyAlignment="1">
      <alignment horizontal="left" vertical="center" wrapText="1"/>
    </xf>
    <xf numFmtId="166" fontId="5" fillId="57" borderId="20" xfId="770" applyNumberFormat="1" applyFont="1" applyFill="1" applyBorder="1" applyAlignment="1">
      <alignment horizontal="center" vertical="center"/>
    </xf>
    <xf numFmtId="4" fontId="5" fillId="57" borderId="20" xfId="770" applyNumberFormat="1" applyFont="1" applyFill="1" applyBorder="1" applyAlignment="1">
      <alignment horizontal="center" vertical="center"/>
    </xf>
    <xf numFmtId="4" fontId="5" fillId="0" borderId="20" xfId="770" applyNumberFormat="1" applyFont="1" applyBorder="1" applyAlignment="1">
      <alignment vertical="center"/>
    </xf>
    <xf numFmtId="166" fontId="7" fillId="53" borderId="44" xfId="770" applyNumberFormat="1" applyFont="1" applyFill="1" applyBorder="1" applyAlignment="1">
      <alignment horizontal="left" vertical="justify" wrapText="1"/>
    </xf>
    <xf numFmtId="4" fontId="7" fillId="53" borderId="45" xfId="770" applyNumberFormat="1" applyFont="1" applyFill="1" applyBorder="1" applyAlignment="1">
      <alignment horizontal="right" vertical="center"/>
    </xf>
    <xf numFmtId="1" fontId="5" fillId="56" borderId="37" xfId="685" applyNumberFormat="1" applyFont="1" applyFill="1" applyBorder="1" applyAlignment="1" applyProtection="1">
      <alignment horizontal="center" vertical="center"/>
    </xf>
    <xf numFmtId="166" fontId="5" fillId="57" borderId="37" xfId="770" applyNumberFormat="1" applyFont="1" applyFill="1" applyBorder="1" applyAlignment="1">
      <alignment horizontal="center" vertical="center"/>
    </xf>
    <xf numFmtId="4" fontId="5" fillId="57" borderId="37" xfId="770" applyNumberFormat="1" applyFont="1" applyFill="1" applyBorder="1" applyAlignment="1">
      <alignment horizontal="center" vertical="center"/>
    </xf>
    <xf numFmtId="166" fontId="7" fillId="53" borderId="40" xfId="770" applyNumberFormat="1" applyFont="1" applyFill="1" applyBorder="1" applyAlignment="1">
      <alignment horizontal="left" vertical="justify" wrapText="1"/>
    </xf>
    <xf numFmtId="49" fontId="7" fillId="53" borderId="19" xfId="770" applyNumberFormat="1" applyFont="1" applyFill="1" applyBorder="1" applyAlignment="1">
      <alignment horizontal="center" vertical="center"/>
    </xf>
    <xf numFmtId="166" fontId="7" fillId="53" borderId="46" xfId="770" applyNumberFormat="1" applyFont="1" applyFill="1" applyBorder="1" applyAlignment="1">
      <alignment horizontal="left" vertical="justify" wrapText="1"/>
    </xf>
    <xf numFmtId="166" fontId="7" fillId="53" borderId="0" xfId="770" applyNumberFormat="1" applyFont="1" applyFill="1" applyAlignment="1">
      <alignment horizontal="left" vertical="justify" wrapText="1"/>
    </xf>
    <xf numFmtId="166" fontId="7" fillId="53" borderId="52" xfId="770" applyNumberFormat="1" applyFont="1" applyFill="1" applyBorder="1" applyAlignment="1">
      <alignment horizontal="left" vertical="justify" wrapText="1"/>
    </xf>
    <xf numFmtId="166" fontId="7" fillId="53" borderId="19" xfId="770" applyNumberFormat="1" applyFont="1" applyFill="1" applyBorder="1" applyAlignment="1">
      <alignment horizontal="left" vertical="justify" wrapText="1"/>
    </xf>
    <xf numFmtId="4" fontId="7" fillId="53" borderId="19" xfId="770" applyNumberFormat="1" applyFont="1" applyFill="1" applyBorder="1" applyAlignment="1">
      <alignment horizontal="right" vertical="center"/>
    </xf>
    <xf numFmtId="166" fontId="7" fillId="53" borderId="38" xfId="770" applyNumberFormat="1" applyFont="1" applyFill="1" applyBorder="1" applyAlignment="1">
      <alignment vertical="center" wrapText="1"/>
    </xf>
    <xf numFmtId="166" fontId="7" fillId="53" borderId="39" xfId="770" applyNumberFormat="1" applyFont="1" applyFill="1" applyBorder="1" applyAlignment="1">
      <alignment vertical="justify"/>
    </xf>
    <xf numFmtId="166" fontId="7" fillId="53" borderId="40" xfId="770" applyNumberFormat="1" applyFont="1" applyFill="1" applyBorder="1" applyAlignment="1">
      <alignment vertical="justify"/>
    </xf>
    <xf numFmtId="166" fontId="7" fillId="53" borderId="38" xfId="770" applyNumberFormat="1" applyFont="1" applyFill="1" applyBorder="1" applyAlignment="1">
      <alignment horizontal="left" vertical="center" wrapText="1"/>
    </xf>
    <xf numFmtId="1" fontId="7" fillId="60" borderId="9" xfId="685" applyNumberFormat="1" applyFont="1" applyFill="1" applyBorder="1" applyAlignment="1" applyProtection="1">
      <alignment horizontal="center" vertical="center"/>
    </xf>
    <xf numFmtId="166" fontId="5" fillId="53" borderId="39" xfId="770" applyNumberFormat="1" applyFont="1" applyFill="1" applyBorder="1" applyAlignment="1">
      <alignment horizontal="center" vertical="center"/>
    </xf>
    <xf numFmtId="4" fontId="5" fillId="53" borderId="39" xfId="770" applyNumberFormat="1" applyFont="1" applyFill="1" applyBorder="1" applyAlignment="1">
      <alignment horizontal="center" vertical="center"/>
    </xf>
    <xf numFmtId="4" fontId="5" fillId="53" borderId="39" xfId="770" applyNumberFormat="1" applyFont="1" applyFill="1" applyBorder="1" applyAlignment="1">
      <alignment vertical="center"/>
    </xf>
    <xf numFmtId="4" fontId="5" fillId="53" borderId="40" xfId="770" applyNumberFormat="1" applyFont="1" applyFill="1" applyBorder="1" applyAlignment="1">
      <alignment vertical="center"/>
    </xf>
    <xf numFmtId="4" fontId="7" fillId="53" borderId="9" xfId="770" applyNumberFormat="1" applyFont="1" applyFill="1" applyBorder="1" applyAlignment="1">
      <alignment vertical="center"/>
    </xf>
    <xf numFmtId="4" fontId="5" fillId="60" borderId="39" xfId="770" applyNumberFormat="1" applyFont="1" applyFill="1" applyBorder="1" applyAlignment="1">
      <alignment horizontal="right" vertical="center"/>
    </xf>
    <xf numFmtId="4" fontId="5" fillId="60" borderId="39" xfId="770" applyNumberFormat="1" applyFont="1" applyFill="1" applyBorder="1" applyAlignment="1">
      <alignment vertical="center"/>
    </xf>
    <xf numFmtId="4" fontId="5" fillId="60" borderId="40" xfId="770" applyNumberFormat="1" applyFont="1" applyFill="1" applyBorder="1" applyAlignment="1">
      <alignment vertical="center"/>
    </xf>
    <xf numFmtId="4" fontId="7" fillId="60" borderId="9" xfId="770" applyNumberFormat="1" applyFont="1" applyFill="1" applyBorder="1" applyAlignment="1">
      <alignment horizontal="right" vertical="center"/>
    </xf>
    <xf numFmtId="166" fontId="5" fillId="57" borderId="37" xfId="770" applyNumberFormat="1" applyFont="1" applyFill="1" applyBorder="1" applyAlignment="1">
      <alignment horizontal="justify" vertical="center" wrapText="1"/>
    </xf>
    <xf numFmtId="184" fontId="7" fillId="53" borderId="9" xfId="770" applyNumberFormat="1" applyFont="1" applyFill="1" applyBorder="1" applyAlignment="1">
      <alignment horizontal="right" vertical="center"/>
    </xf>
    <xf numFmtId="166" fontId="5" fillId="52" borderId="0" xfId="770" applyNumberFormat="1" applyFont="1" applyFill="1" applyAlignment="1">
      <alignment horizontal="left" vertical="justify" wrapText="1"/>
    </xf>
    <xf numFmtId="166" fontId="5" fillId="52" borderId="0" xfId="770" applyNumberFormat="1" applyFont="1" applyFill="1" applyAlignment="1">
      <alignment horizontal="center" vertical="center"/>
    </xf>
    <xf numFmtId="2" fontId="5" fillId="52" borderId="0" xfId="770" applyNumberFormat="1" applyFont="1" applyFill="1" applyAlignment="1">
      <alignment vertical="center"/>
    </xf>
    <xf numFmtId="166" fontId="5" fillId="59" borderId="0" xfId="770" applyNumberFormat="1" applyFont="1" applyFill="1" applyAlignment="1">
      <alignment horizontal="center" vertical="justify" wrapText="1"/>
    </xf>
    <xf numFmtId="166" fontId="5" fillId="54" borderId="0" xfId="770" applyNumberFormat="1" applyFont="1" applyFill="1" applyAlignment="1">
      <alignment horizontal="left" vertical="justify" wrapText="1"/>
    </xf>
    <xf numFmtId="166" fontId="5" fillId="54" borderId="0" xfId="770" applyNumberFormat="1" applyFont="1" applyFill="1" applyAlignment="1">
      <alignment horizontal="center" vertical="center"/>
    </xf>
    <xf numFmtId="2" fontId="5" fillId="54" borderId="0" xfId="770" applyNumberFormat="1" applyFont="1" applyFill="1" applyAlignment="1">
      <alignment horizontal="center" vertical="center"/>
    </xf>
    <xf numFmtId="2" fontId="5" fillId="54" borderId="0" xfId="770" applyNumberFormat="1" applyFont="1" applyFill="1" applyAlignment="1">
      <alignment vertical="center"/>
    </xf>
    <xf numFmtId="2" fontId="5" fillId="54" borderId="0" xfId="770" applyNumberFormat="1" applyFont="1" applyFill="1" applyAlignment="1">
      <alignment horizontal="right" vertical="center"/>
    </xf>
    <xf numFmtId="2" fontId="3" fillId="52" borderId="0" xfId="770" applyNumberFormat="1" applyFont="1" applyFill="1" applyAlignment="1">
      <alignment horizontal="right" vertical="center"/>
    </xf>
    <xf numFmtId="2" fontId="67" fillId="56" borderId="0" xfId="0" applyNumberFormat="1" applyFont="1" applyFill="1" applyAlignment="1">
      <alignment horizontal="right"/>
    </xf>
    <xf numFmtId="188" fontId="66" fillId="48" borderId="0" xfId="772" quotePrefix="1" applyNumberFormat="1" applyFont="1" applyFill="1" applyAlignment="1">
      <alignment horizontal="center" vertical="top"/>
    </xf>
    <xf numFmtId="0" fontId="69" fillId="48" borderId="0" xfId="772" applyFont="1" applyFill="1" applyAlignment="1">
      <alignment vertical="center"/>
    </xf>
    <xf numFmtId="0" fontId="69" fillId="48" borderId="0" xfId="772" applyFont="1" applyFill="1" applyAlignment="1">
      <alignment horizontal="center" vertical="center"/>
    </xf>
    <xf numFmtId="10" fontId="66" fillId="48" borderId="0" xfId="772" applyNumberFormat="1" applyFont="1" applyFill="1" applyAlignment="1">
      <alignment horizontal="center" vertical="center"/>
    </xf>
    <xf numFmtId="0" fontId="66" fillId="48" borderId="0" xfId="772" applyFont="1" applyFill="1" applyAlignment="1">
      <alignment horizontal="right" vertical="center"/>
    </xf>
    <xf numFmtId="2" fontId="66" fillId="48" borderId="0" xfId="772" applyNumberFormat="1" applyFont="1" applyFill="1" applyAlignment="1">
      <alignment horizontal="center" vertical="justify"/>
    </xf>
    <xf numFmtId="188" fontId="66" fillId="56" borderId="25" xfId="772" quotePrefix="1" applyNumberFormat="1" applyFont="1" applyFill="1" applyBorder="1" applyAlignment="1">
      <alignment horizontal="center" vertical="top"/>
    </xf>
    <xf numFmtId="188" fontId="69" fillId="56" borderId="24" xfId="772" applyNumberFormat="1" applyFont="1" applyFill="1" applyBorder="1" applyAlignment="1">
      <alignment horizontal="center" vertical="center"/>
    </xf>
    <xf numFmtId="188" fontId="69" fillId="56" borderId="29" xfId="772" applyNumberFormat="1" applyFont="1" applyFill="1" applyBorder="1" applyAlignment="1">
      <alignment horizontal="center" vertical="center"/>
    </xf>
    <xf numFmtId="1" fontId="66" fillId="56" borderId="31" xfId="772" applyNumberFormat="1" applyFont="1" applyFill="1" applyBorder="1" applyAlignment="1">
      <alignment horizontal="center" vertical="center" wrapText="1"/>
    </xf>
    <xf numFmtId="0" fontId="66" fillId="56" borderId="31" xfId="772" applyFont="1" applyFill="1" applyBorder="1" applyAlignment="1">
      <alignment horizontal="left" vertical="center" wrapText="1"/>
    </xf>
    <xf numFmtId="4" fontId="66" fillId="56" borderId="53" xfId="772" applyNumberFormat="1" applyFont="1" applyFill="1" applyBorder="1" applyAlignment="1">
      <alignment horizontal="right" vertical="center" wrapText="1"/>
    </xf>
    <xf numFmtId="189" fontId="66" fillId="56" borderId="32" xfId="772" applyNumberFormat="1" applyFont="1" applyFill="1" applyBorder="1" applyAlignment="1">
      <alignment horizontal="right" vertical="center" wrapText="1"/>
    </xf>
    <xf numFmtId="10" fontId="66" fillId="58" borderId="35" xfId="772" applyNumberFormat="1" applyFont="1" applyFill="1" applyBorder="1" applyAlignment="1" applyProtection="1">
      <alignment horizontal="center" vertical="center" wrapText="1"/>
      <protection locked="0"/>
    </xf>
    <xf numFmtId="10" fontId="66" fillId="58" borderId="54" xfId="772" applyNumberFormat="1" applyFont="1" applyFill="1" applyBorder="1" applyAlignment="1" applyProtection="1">
      <alignment horizontal="center" vertical="center" wrapText="1"/>
      <protection locked="0"/>
    </xf>
    <xf numFmtId="17" fontId="66" fillId="56" borderId="31" xfId="772" applyNumberFormat="1" applyFont="1" applyFill="1" applyBorder="1" applyAlignment="1">
      <alignment horizontal="left" vertical="center" wrapText="1"/>
    </xf>
    <xf numFmtId="189" fontId="66" fillId="56" borderId="31" xfId="772" applyNumberFormat="1" applyFont="1" applyFill="1" applyBorder="1" applyAlignment="1">
      <alignment horizontal="right" vertical="center" wrapText="1"/>
    </xf>
    <xf numFmtId="10" fontId="66" fillId="58" borderId="39" xfId="772" applyNumberFormat="1" applyFont="1" applyFill="1" applyBorder="1" applyAlignment="1" applyProtection="1">
      <alignment horizontal="center" vertical="center" wrapText="1"/>
      <protection locked="0"/>
    </xf>
    <xf numFmtId="10" fontId="66" fillId="58" borderId="55" xfId="772" applyNumberFormat="1" applyFont="1" applyFill="1" applyBorder="1" applyAlignment="1" applyProtection="1">
      <alignment horizontal="center" vertical="center" wrapText="1"/>
      <protection locked="0"/>
    </xf>
    <xf numFmtId="17" fontId="66" fillId="56" borderId="31" xfId="772" applyNumberFormat="1" applyFont="1" applyFill="1" applyBorder="1" applyAlignment="1">
      <alignment horizontal="left" wrapText="1"/>
    </xf>
    <xf numFmtId="10" fontId="69" fillId="56" borderId="32" xfId="772" applyNumberFormat="1" applyFont="1" applyFill="1" applyBorder="1" applyAlignment="1">
      <alignment horizontal="center"/>
    </xf>
    <xf numFmtId="189" fontId="66" fillId="56" borderId="56" xfId="772" applyNumberFormat="1" applyFont="1" applyFill="1" applyBorder="1" applyAlignment="1">
      <alignment horizontal="right"/>
    </xf>
    <xf numFmtId="10" fontId="66" fillId="56" borderId="32" xfId="772" applyNumberFormat="1" applyFont="1" applyFill="1" applyBorder="1" applyAlignment="1">
      <alignment horizontal="center"/>
    </xf>
    <xf numFmtId="4" fontId="69" fillId="56" borderId="31" xfId="772" applyNumberFormat="1" applyFont="1" applyFill="1" applyBorder="1" applyAlignment="1">
      <alignment horizontal="right"/>
    </xf>
    <xf numFmtId="189" fontId="69" fillId="56" borderId="31" xfId="772" applyNumberFormat="1" applyFont="1" applyFill="1" applyBorder="1" applyAlignment="1">
      <alignment horizontal="right"/>
    </xf>
    <xf numFmtId="10" fontId="69" fillId="56" borderId="31" xfId="772" applyNumberFormat="1" applyFont="1" applyFill="1" applyBorder="1" applyAlignment="1">
      <alignment horizontal="center"/>
    </xf>
    <xf numFmtId="0" fontId="65" fillId="56" borderId="0" xfId="0" applyFont="1" applyFill="1"/>
    <xf numFmtId="4" fontId="5" fillId="0" borderId="19" xfId="770" applyNumberFormat="1" applyFont="1" applyBorder="1" applyAlignment="1">
      <alignment horizontal="right" vertical="center"/>
    </xf>
    <xf numFmtId="4" fontId="5" fillId="0" borderId="19" xfId="770" applyNumberFormat="1" applyFont="1" applyBorder="1" applyAlignment="1">
      <alignment vertical="center"/>
    </xf>
    <xf numFmtId="166" fontId="5" fillId="57" borderId="19" xfId="770" applyNumberFormat="1" applyFont="1" applyFill="1" applyBorder="1" applyAlignment="1">
      <alignment horizontal="left" vertical="center" wrapText="1"/>
    </xf>
    <xf numFmtId="166" fontId="5" fillId="57" borderId="33" xfId="770" applyNumberFormat="1" applyFont="1" applyFill="1" applyBorder="1" applyAlignment="1">
      <alignment horizontal="center" vertical="center"/>
    </xf>
    <xf numFmtId="4" fontId="5" fillId="57" borderId="33" xfId="770" applyNumberFormat="1" applyFont="1" applyFill="1" applyBorder="1" applyAlignment="1">
      <alignment horizontal="center" vertical="center"/>
    </xf>
    <xf numFmtId="2" fontId="5" fillId="59" borderId="0" xfId="770" applyNumberFormat="1" applyFont="1" applyFill="1" applyAlignment="1" applyProtection="1">
      <alignment horizontal="center" vertical="center"/>
      <protection locked="0"/>
    </xf>
    <xf numFmtId="166" fontId="5" fillId="59" borderId="0" xfId="770" applyNumberFormat="1" applyFont="1" applyFill="1" applyAlignment="1" applyProtection="1">
      <alignment horizontal="center" vertical="justify" wrapText="1"/>
      <protection locked="0"/>
    </xf>
    <xf numFmtId="166" fontId="7" fillId="53" borderId="38" xfId="770" applyNumberFormat="1" applyFont="1" applyFill="1" applyBorder="1" applyAlignment="1">
      <alignment horizontal="right" vertical="center" wrapText="1"/>
    </xf>
    <xf numFmtId="166" fontId="7" fillId="53" borderId="39" xfId="770" applyNumberFormat="1" applyFont="1" applyFill="1" applyBorder="1" applyAlignment="1">
      <alignment horizontal="right" vertical="center" wrapText="1"/>
    </xf>
    <xf numFmtId="166" fontId="7" fillId="53" borderId="40" xfId="770" applyNumberFormat="1" applyFont="1" applyFill="1" applyBorder="1" applyAlignment="1">
      <alignment horizontal="right" vertical="center" wrapText="1"/>
    </xf>
    <xf numFmtId="166" fontId="7" fillId="53" borderId="34" xfId="770" applyNumberFormat="1" applyFont="1" applyFill="1" applyBorder="1" applyAlignment="1">
      <alignment horizontal="left" vertical="justify" wrapText="1"/>
    </xf>
    <xf numFmtId="166" fontId="7" fillId="53" borderId="35" xfId="770" applyNumberFormat="1" applyFont="1" applyFill="1" applyBorder="1" applyAlignment="1">
      <alignment horizontal="left" vertical="justify" wrapText="1"/>
    </xf>
    <xf numFmtId="166" fontId="7" fillId="53" borderId="36" xfId="770" applyNumberFormat="1" applyFont="1" applyFill="1" applyBorder="1" applyAlignment="1">
      <alignment horizontal="left" vertical="justify" wrapText="1"/>
    </xf>
    <xf numFmtId="166" fontId="7" fillId="53" borderId="42" xfId="770" applyNumberFormat="1" applyFont="1" applyFill="1" applyBorder="1" applyAlignment="1">
      <alignment horizontal="left" vertical="justify" wrapText="1"/>
    </xf>
    <xf numFmtId="166" fontId="7" fillId="53" borderId="43" xfId="770" applyNumberFormat="1" applyFont="1" applyFill="1" applyBorder="1" applyAlignment="1">
      <alignment horizontal="left" vertical="justify" wrapText="1"/>
    </xf>
    <xf numFmtId="166" fontId="7" fillId="53" borderId="38" xfId="770" applyNumberFormat="1" applyFont="1" applyFill="1" applyBorder="1" applyAlignment="1">
      <alignment horizontal="left" vertical="justify" wrapText="1"/>
    </xf>
    <xf numFmtId="166" fontId="7" fillId="53" borderId="39" xfId="770" applyNumberFormat="1" applyFont="1" applyFill="1" applyBorder="1" applyAlignment="1">
      <alignment horizontal="left" vertical="justify" wrapText="1"/>
    </xf>
    <xf numFmtId="166" fontId="7" fillId="53" borderId="40" xfId="770" applyNumberFormat="1" applyFont="1" applyFill="1" applyBorder="1" applyAlignment="1">
      <alignment horizontal="left" vertical="justify" wrapText="1"/>
    </xf>
    <xf numFmtId="1" fontId="61" fillId="57" borderId="0" xfId="770" applyNumberFormat="1" applyFont="1" applyFill="1" applyAlignment="1">
      <alignment horizontal="center" vertical="center"/>
    </xf>
    <xf numFmtId="0" fontId="7" fillId="59" borderId="0" xfId="770" applyFont="1" applyFill="1" applyAlignment="1" applyProtection="1">
      <alignment horizontal="left" vertical="center" wrapText="1"/>
      <protection locked="0"/>
    </xf>
    <xf numFmtId="49" fontId="7" fillId="57" borderId="0" xfId="770" applyNumberFormat="1" applyFont="1" applyFill="1" applyAlignment="1">
      <alignment horizontal="left" vertical="center"/>
    </xf>
    <xf numFmtId="49" fontId="7" fillId="57" borderId="47" xfId="770" applyNumberFormat="1" applyFont="1" applyFill="1" applyBorder="1" applyAlignment="1">
      <alignment horizontal="left" vertical="center"/>
    </xf>
    <xf numFmtId="1" fontId="60" fillId="52" borderId="48" xfId="770" applyNumberFormat="1" applyFont="1" applyFill="1" applyBorder="1" applyAlignment="1">
      <alignment horizontal="center" vertical="center" wrapText="1"/>
    </xf>
    <xf numFmtId="1" fontId="60" fillId="52" borderId="51" xfId="770" applyNumberFormat="1" applyFont="1" applyFill="1" applyBorder="1" applyAlignment="1">
      <alignment horizontal="center" vertical="center" wrapText="1"/>
    </xf>
    <xf numFmtId="0" fontId="7" fillId="52" borderId="49" xfId="770" applyFont="1" applyFill="1" applyBorder="1" applyAlignment="1">
      <alignment horizontal="center" vertical="center" wrapText="1"/>
    </xf>
    <xf numFmtId="0" fontId="7" fillId="52" borderId="50" xfId="770" applyFont="1" applyFill="1" applyBorder="1" applyAlignment="1">
      <alignment horizontal="center" vertical="center" wrapText="1"/>
    </xf>
    <xf numFmtId="2" fontId="7" fillId="52" borderId="49" xfId="770" applyNumberFormat="1" applyFont="1" applyFill="1" applyBorder="1" applyAlignment="1">
      <alignment horizontal="center" vertical="center" wrapText="1"/>
    </xf>
    <xf numFmtId="2" fontId="7" fillId="52" borderId="50" xfId="770" applyNumberFormat="1" applyFont="1" applyFill="1" applyBorder="1" applyAlignment="1">
      <alignment horizontal="center" vertical="center" wrapText="1"/>
    </xf>
    <xf numFmtId="2" fontId="7" fillId="52" borderId="34" xfId="770" applyNumberFormat="1" applyFont="1" applyFill="1" applyBorder="1" applyAlignment="1">
      <alignment horizontal="center" vertical="center"/>
    </xf>
    <xf numFmtId="2" fontId="7" fillId="52" borderId="35" xfId="770" applyNumberFormat="1" applyFont="1" applyFill="1" applyBorder="1" applyAlignment="1">
      <alignment horizontal="center" vertical="center"/>
    </xf>
    <xf numFmtId="2" fontId="7" fillId="52" borderId="36" xfId="770" applyNumberFormat="1" applyFont="1" applyFill="1" applyBorder="1" applyAlignment="1">
      <alignment horizontal="center" vertical="center"/>
    </xf>
    <xf numFmtId="0" fontId="5" fillId="57" borderId="0" xfId="770" applyFont="1" applyFill="1" applyAlignment="1">
      <alignment horizontal="left" vertical="center" wrapText="1"/>
    </xf>
    <xf numFmtId="49" fontId="69" fillId="56" borderId="32" xfId="772" applyNumberFormat="1" applyFont="1" applyFill="1" applyBorder="1" applyAlignment="1">
      <alignment horizontal="center" vertical="center"/>
    </xf>
    <xf numFmtId="49" fontId="69" fillId="56" borderId="31" xfId="772" applyNumberFormat="1" applyFont="1" applyFill="1" applyBorder="1" applyAlignment="1">
      <alignment horizontal="center" vertical="center"/>
    </xf>
    <xf numFmtId="0" fontId="65" fillId="56" borderId="0" xfId="0" applyFont="1" applyFill="1" applyAlignment="1">
      <alignment horizontal="center"/>
    </xf>
    <xf numFmtId="2" fontId="65" fillId="56" borderId="0" xfId="0" applyNumberFormat="1" applyFont="1" applyFill="1" applyAlignment="1">
      <alignment horizontal="center"/>
    </xf>
    <xf numFmtId="0" fontId="68" fillId="52" borderId="0" xfId="0" applyFont="1" applyFill="1" applyAlignment="1">
      <alignment horizontal="center" vertical="center" wrapText="1"/>
    </xf>
    <xf numFmtId="0" fontId="69" fillId="48" borderId="0" xfId="772" applyFont="1" applyFill="1" applyAlignment="1">
      <alignment horizontal="center" wrapText="1"/>
    </xf>
    <xf numFmtId="15" fontId="69" fillId="56" borderId="26" xfId="772" applyNumberFormat="1" applyFont="1" applyFill="1" applyBorder="1" applyAlignment="1">
      <alignment horizontal="center" vertical="center"/>
    </xf>
    <xf numFmtId="15" fontId="69" fillId="56" borderId="28" xfId="772" applyNumberFormat="1" applyFont="1" applyFill="1" applyBorder="1" applyAlignment="1">
      <alignment horizontal="center" vertical="center"/>
    </xf>
    <xf numFmtId="15" fontId="69" fillId="56" borderId="30" xfId="772" applyNumberFormat="1" applyFont="1" applyFill="1" applyBorder="1" applyAlignment="1">
      <alignment horizontal="center" vertical="center"/>
    </xf>
    <xf numFmtId="1" fontId="69" fillId="56" borderId="26" xfId="772" applyNumberFormat="1" applyFont="1" applyFill="1" applyBorder="1" applyAlignment="1">
      <alignment horizontal="center" vertical="center"/>
    </xf>
    <xf numFmtId="1" fontId="69" fillId="56" borderId="28" xfId="772" applyNumberFormat="1" applyFont="1" applyFill="1" applyBorder="1" applyAlignment="1">
      <alignment horizontal="center" vertical="center"/>
    </xf>
    <xf numFmtId="1" fontId="69" fillId="56" borderId="30" xfId="772" applyNumberFormat="1" applyFont="1" applyFill="1" applyBorder="1" applyAlignment="1">
      <alignment horizontal="center" vertical="center"/>
    </xf>
    <xf numFmtId="10" fontId="69" fillId="56" borderId="27" xfId="772" applyNumberFormat="1" applyFont="1" applyFill="1" applyBorder="1" applyAlignment="1">
      <alignment horizontal="center" vertical="center" wrapText="1"/>
    </xf>
    <xf numFmtId="10" fontId="69" fillId="56" borderId="0" xfId="772" applyNumberFormat="1" applyFont="1" applyFill="1" applyAlignment="1">
      <alignment horizontal="center" vertical="center" wrapText="1"/>
    </xf>
    <xf numFmtId="10" fontId="69" fillId="56" borderId="10" xfId="772" applyNumberFormat="1" applyFont="1" applyFill="1" applyBorder="1" applyAlignment="1">
      <alignment horizontal="center" vertical="center" wrapText="1"/>
    </xf>
    <xf numFmtId="10" fontId="69" fillId="56" borderId="26" xfId="772" applyNumberFormat="1" applyFont="1" applyFill="1" applyBorder="1" applyAlignment="1">
      <alignment horizontal="center" vertical="center" wrapText="1"/>
    </xf>
    <xf numFmtId="10" fontId="69" fillId="56" borderId="28" xfId="772" applyNumberFormat="1" applyFont="1" applyFill="1" applyBorder="1" applyAlignment="1">
      <alignment horizontal="center" vertical="center" wrapText="1"/>
    </xf>
    <xf numFmtId="10" fontId="69" fillId="56" borderId="30" xfId="772" applyNumberFormat="1" applyFont="1" applyFill="1" applyBorder="1" applyAlignment="1">
      <alignment horizontal="center" vertical="center" wrapText="1"/>
    </xf>
    <xf numFmtId="15" fontId="69" fillId="56" borderId="26" xfId="772" applyNumberFormat="1" applyFont="1" applyFill="1" applyBorder="1" applyAlignment="1">
      <alignment horizontal="center" vertical="center" wrapText="1"/>
    </xf>
    <xf numFmtId="15" fontId="69" fillId="56" borderId="28" xfId="772" applyNumberFormat="1" applyFont="1" applyFill="1" applyBorder="1" applyAlignment="1">
      <alignment horizontal="center" vertical="center" wrapText="1"/>
    </xf>
    <xf numFmtId="15" fontId="69" fillId="56" borderId="30" xfId="772" applyNumberFormat="1" applyFont="1" applyFill="1" applyBorder="1" applyAlignment="1">
      <alignment horizontal="center" vertical="center" wrapText="1"/>
    </xf>
    <xf numFmtId="0" fontId="69" fillId="48" borderId="0" xfId="772" applyFont="1" applyFill="1" applyAlignment="1">
      <alignment horizontal="left" wrapText="1"/>
    </xf>
    <xf numFmtId="0" fontId="66" fillId="48" borderId="0" xfId="772" applyFont="1" applyFill="1" applyAlignment="1">
      <alignment horizontal="left" wrapText="1"/>
    </xf>
    <xf numFmtId="0" fontId="63" fillId="56" borderId="0" xfId="0" applyFont="1" applyFill="1" applyAlignment="1">
      <alignment horizontal="center"/>
    </xf>
    <xf numFmtId="0" fontId="65" fillId="56" borderId="0" xfId="0" applyFont="1" applyFill="1" applyAlignment="1">
      <alignment horizontal="left"/>
    </xf>
    <xf numFmtId="0" fontId="0" fillId="56" borderId="0" xfId="0" applyFill="1" applyAlignment="1">
      <alignment horizontal="center"/>
    </xf>
    <xf numFmtId="2" fontId="0" fillId="56" borderId="0" xfId="0" applyNumberFormat="1" applyFill="1" applyAlignment="1">
      <alignment horizontal="center"/>
    </xf>
    <xf numFmtId="0" fontId="63" fillId="56" borderId="0" xfId="0" applyFont="1" applyFill="1" applyAlignment="1">
      <alignment horizontal="left"/>
    </xf>
    <xf numFmtId="0" fontId="63" fillId="0" borderId="9" xfId="0" applyFont="1" applyBorder="1" applyAlignment="1">
      <alignment horizontal="center" vertical="center" wrapText="1"/>
    </xf>
  </cellXfs>
  <cellStyles count="774">
    <cellStyle name="_CRONOGRAMA MODELO" xfId="2" xr:uid="{00000000-0005-0000-0000-000000000000}"/>
    <cellStyle name="_CRONOGRAMA MODELO_SERVIÇOS &amp; COMPOSIÇÕES (COR-SUDE2012) SUELY" xfId="3" xr:uid="{00000000-0005-0000-0000-000001000000}"/>
    <cellStyle name="_Teixeira Soares - EE Guarauna - REVISÃO - ADITIVO" xfId="4" xr:uid="{00000000-0005-0000-0000-000002000000}"/>
    <cellStyle name="_Teixeira Soares - EE Guarauna - REVISÃO - ADITIVO_SERVIÇOS &amp; COMPOSIÇÕES (COR-SUDE2012) SUELY" xfId="5" xr:uid="{00000000-0005-0000-0000-000003000000}"/>
    <cellStyle name="20% - Cor1" xfId="6" xr:uid="{00000000-0005-0000-0000-000004000000}"/>
    <cellStyle name="20% - Cor1 2" xfId="7" xr:uid="{00000000-0005-0000-0000-000005000000}"/>
    <cellStyle name="20% - Cor2" xfId="8" xr:uid="{00000000-0005-0000-0000-000006000000}"/>
    <cellStyle name="20% - Cor2 2" xfId="9" xr:uid="{00000000-0005-0000-0000-000007000000}"/>
    <cellStyle name="20% - Cor3" xfId="10" xr:uid="{00000000-0005-0000-0000-000008000000}"/>
    <cellStyle name="20% - Cor3 2" xfId="11" xr:uid="{00000000-0005-0000-0000-000009000000}"/>
    <cellStyle name="20% - Cor4" xfId="12" xr:uid="{00000000-0005-0000-0000-00000A000000}"/>
    <cellStyle name="20% - Cor4 2" xfId="13" xr:uid="{00000000-0005-0000-0000-00000B000000}"/>
    <cellStyle name="20% - Cor5" xfId="14" xr:uid="{00000000-0005-0000-0000-00000C000000}"/>
    <cellStyle name="20% - Cor5 2" xfId="15" xr:uid="{00000000-0005-0000-0000-00000D000000}"/>
    <cellStyle name="20% - Cor6" xfId="16" xr:uid="{00000000-0005-0000-0000-00000E000000}"/>
    <cellStyle name="20% - Cor6 2" xfId="17" xr:uid="{00000000-0005-0000-0000-00000F000000}"/>
    <cellStyle name="20% - Ênfase1 100" xfId="18" xr:uid="{00000000-0005-0000-0000-000010000000}"/>
    <cellStyle name="20% - Ênfase1 2" xfId="19" xr:uid="{00000000-0005-0000-0000-000011000000}"/>
    <cellStyle name="20% - Ênfase1 2 2" xfId="20" xr:uid="{00000000-0005-0000-0000-000012000000}"/>
    <cellStyle name="20% - Ênfase1 2 2 2" xfId="21" xr:uid="{00000000-0005-0000-0000-000013000000}"/>
    <cellStyle name="20% - Ênfase1 2 3" xfId="22" xr:uid="{00000000-0005-0000-0000-000014000000}"/>
    <cellStyle name="20% - Ênfase1 2 4" xfId="23" xr:uid="{00000000-0005-0000-0000-000015000000}"/>
    <cellStyle name="20% - Ênfase1 3" xfId="24" xr:uid="{00000000-0005-0000-0000-000016000000}"/>
    <cellStyle name="20% - Ênfase1 3 2" xfId="25" xr:uid="{00000000-0005-0000-0000-000017000000}"/>
    <cellStyle name="20% - Ênfase1 3 3" xfId="26" xr:uid="{00000000-0005-0000-0000-000018000000}"/>
    <cellStyle name="20% - Ênfase1 4" xfId="27" xr:uid="{00000000-0005-0000-0000-000019000000}"/>
    <cellStyle name="20% - Ênfase1 5" xfId="28" xr:uid="{00000000-0005-0000-0000-00001A000000}"/>
    <cellStyle name="20% - Ênfase2 2" xfId="29" xr:uid="{00000000-0005-0000-0000-00001B000000}"/>
    <cellStyle name="20% - Ênfase2 2 2" xfId="30" xr:uid="{00000000-0005-0000-0000-00001C000000}"/>
    <cellStyle name="20% - Ênfase2 2 2 2" xfId="31" xr:uid="{00000000-0005-0000-0000-00001D000000}"/>
    <cellStyle name="20% - Ênfase2 2 3" xfId="32" xr:uid="{00000000-0005-0000-0000-00001E000000}"/>
    <cellStyle name="20% - Ênfase2 2 4" xfId="33" xr:uid="{00000000-0005-0000-0000-00001F000000}"/>
    <cellStyle name="20% - Ênfase2 3" xfId="34" xr:uid="{00000000-0005-0000-0000-000020000000}"/>
    <cellStyle name="20% - Ênfase2 3 2" xfId="35" xr:uid="{00000000-0005-0000-0000-000021000000}"/>
    <cellStyle name="20% - Ênfase2 3 3" xfId="36" xr:uid="{00000000-0005-0000-0000-000022000000}"/>
    <cellStyle name="20% - Ênfase2 4" xfId="37" xr:uid="{00000000-0005-0000-0000-000023000000}"/>
    <cellStyle name="20% - Ênfase2 5" xfId="38" xr:uid="{00000000-0005-0000-0000-000024000000}"/>
    <cellStyle name="20% - Ênfase3 2" xfId="39" xr:uid="{00000000-0005-0000-0000-000025000000}"/>
    <cellStyle name="20% - Ênfase3 2 2" xfId="40" xr:uid="{00000000-0005-0000-0000-000026000000}"/>
    <cellStyle name="20% - Ênfase3 2 2 2" xfId="41" xr:uid="{00000000-0005-0000-0000-000027000000}"/>
    <cellStyle name="20% - Ênfase3 2 3" xfId="42" xr:uid="{00000000-0005-0000-0000-000028000000}"/>
    <cellStyle name="20% - Ênfase3 2 4" xfId="43" xr:uid="{00000000-0005-0000-0000-000029000000}"/>
    <cellStyle name="20% - Ênfase3 3" xfId="44" xr:uid="{00000000-0005-0000-0000-00002A000000}"/>
    <cellStyle name="20% - Ênfase3 3 2" xfId="45" xr:uid="{00000000-0005-0000-0000-00002B000000}"/>
    <cellStyle name="20% - Ênfase3 3 3" xfId="46" xr:uid="{00000000-0005-0000-0000-00002C000000}"/>
    <cellStyle name="20% - Ênfase3 4" xfId="47" xr:uid="{00000000-0005-0000-0000-00002D000000}"/>
    <cellStyle name="20% - Ênfase3 5" xfId="48" xr:uid="{00000000-0005-0000-0000-00002E000000}"/>
    <cellStyle name="20% - Ênfase4 2" xfId="49" xr:uid="{00000000-0005-0000-0000-00002F000000}"/>
    <cellStyle name="20% - Ênfase4 2 2" xfId="50" xr:uid="{00000000-0005-0000-0000-000030000000}"/>
    <cellStyle name="20% - Ênfase4 2 2 2" xfId="51" xr:uid="{00000000-0005-0000-0000-000031000000}"/>
    <cellStyle name="20% - Ênfase4 2 3" xfId="52" xr:uid="{00000000-0005-0000-0000-000032000000}"/>
    <cellStyle name="20% - Ênfase4 2 4" xfId="53" xr:uid="{00000000-0005-0000-0000-000033000000}"/>
    <cellStyle name="20% - Ênfase4 3" xfId="54" xr:uid="{00000000-0005-0000-0000-000034000000}"/>
    <cellStyle name="20% - Ênfase4 3 2" xfId="55" xr:uid="{00000000-0005-0000-0000-000035000000}"/>
    <cellStyle name="20% - Ênfase4 3 3" xfId="56" xr:uid="{00000000-0005-0000-0000-000036000000}"/>
    <cellStyle name="20% - Ênfase4 4" xfId="57" xr:uid="{00000000-0005-0000-0000-000037000000}"/>
    <cellStyle name="20% - Ênfase4 5" xfId="58" xr:uid="{00000000-0005-0000-0000-000038000000}"/>
    <cellStyle name="20% - Ênfase5 2" xfId="59" xr:uid="{00000000-0005-0000-0000-000039000000}"/>
    <cellStyle name="20% - Ênfase5 2 2" xfId="60" xr:uid="{00000000-0005-0000-0000-00003A000000}"/>
    <cellStyle name="20% - Ênfase5 2 2 2" xfId="61" xr:uid="{00000000-0005-0000-0000-00003B000000}"/>
    <cellStyle name="20% - Ênfase5 2 3" xfId="62" xr:uid="{00000000-0005-0000-0000-00003C000000}"/>
    <cellStyle name="20% - Ênfase5 2 4" xfId="63" xr:uid="{00000000-0005-0000-0000-00003D000000}"/>
    <cellStyle name="20% - Ênfase5 3" xfId="64" xr:uid="{00000000-0005-0000-0000-00003E000000}"/>
    <cellStyle name="20% - Ênfase5 3 2" xfId="65" xr:uid="{00000000-0005-0000-0000-00003F000000}"/>
    <cellStyle name="20% - Ênfase5 3 3" xfId="66" xr:uid="{00000000-0005-0000-0000-000040000000}"/>
    <cellStyle name="20% - Ênfase5 4" xfId="67" xr:uid="{00000000-0005-0000-0000-000041000000}"/>
    <cellStyle name="20% - Ênfase6 2" xfId="68" xr:uid="{00000000-0005-0000-0000-000042000000}"/>
    <cellStyle name="20% - Ênfase6 2 2" xfId="69" xr:uid="{00000000-0005-0000-0000-000043000000}"/>
    <cellStyle name="20% - Ênfase6 2 2 2" xfId="70" xr:uid="{00000000-0005-0000-0000-000044000000}"/>
    <cellStyle name="20% - Ênfase6 2 3" xfId="71" xr:uid="{00000000-0005-0000-0000-000045000000}"/>
    <cellStyle name="20% - Ênfase6 2 4" xfId="72" xr:uid="{00000000-0005-0000-0000-000046000000}"/>
    <cellStyle name="20% - Ênfase6 3" xfId="73" xr:uid="{00000000-0005-0000-0000-000047000000}"/>
    <cellStyle name="20% - Ênfase6 3 2" xfId="74" xr:uid="{00000000-0005-0000-0000-000048000000}"/>
    <cellStyle name="20% - Ênfase6 3 3" xfId="75" xr:uid="{00000000-0005-0000-0000-000049000000}"/>
    <cellStyle name="20% - Ênfase6 4" xfId="76" xr:uid="{00000000-0005-0000-0000-00004A000000}"/>
    <cellStyle name="40% - Cor1" xfId="77" xr:uid="{00000000-0005-0000-0000-00004B000000}"/>
    <cellStyle name="40% - Cor1 2" xfId="78" xr:uid="{00000000-0005-0000-0000-00004C000000}"/>
    <cellStyle name="40% - Cor2" xfId="79" xr:uid="{00000000-0005-0000-0000-00004D000000}"/>
    <cellStyle name="40% - Cor2 2" xfId="80" xr:uid="{00000000-0005-0000-0000-00004E000000}"/>
    <cellStyle name="40% - Cor3" xfId="81" xr:uid="{00000000-0005-0000-0000-00004F000000}"/>
    <cellStyle name="40% - Cor3 2" xfId="82" xr:uid="{00000000-0005-0000-0000-000050000000}"/>
    <cellStyle name="40% - Cor4" xfId="83" xr:uid="{00000000-0005-0000-0000-000051000000}"/>
    <cellStyle name="40% - Cor4 2" xfId="84" xr:uid="{00000000-0005-0000-0000-000052000000}"/>
    <cellStyle name="40% - Cor5" xfId="85" xr:uid="{00000000-0005-0000-0000-000053000000}"/>
    <cellStyle name="40% - Cor5 2" xfId="86" xr:uid="{00000000-0005-0000-0000-000054000000}"/>
    <cellStyle name="40% - Cor6" xfId="87" xr:uid="{00000000-0005-0000-0000-000055000000}"/>
    <cellStyle name="40% - Cor6 2" xfId="88" xr:uid="{00000000-0005-0000-0000-000056000000}"/>
    <cellStyle name="40% - Ênfase1 2" xfId="89" xr:uid="{00000000-0005-0000-0000-000057000000}"/>
    <cellStyle name="40% - Ênfase1 2 2" xfId="90" xr:uid="{00000000-0005-0000-0000-000058000000}"/>
    <cellStyle name="40% - Ênfase1 2 2 2" xfId="91" xr:uid="{00000000-0005-0000-0000-000059000000}"/>
    <cellStyle name="40% - Ênfase1 2 3" xfId="92" xr:uid="{00000000-0005-0000-0000-00005A000000}"/>
    <cellStyle name="40% - Ênfase1 2 4" xfId="93" xr:uid="{00000000-0005-0000-0000-00005B000000}"/>
    <cellStyle name="40% - Ênfase1 3" xfId="94" xr:uid="{00000000-0005-0000-0000-00005C000000}"/>
    <cellStyle name="40% - Ênfase1 3 2" xfId="95" xr:uid="{00000000-0005-0000-0000-00005D000000}"/>
    <cellStyle name="40% - Ênfase1 3 3" xfId="96" xr:uid="{00000000-0005-0000-0000-00005E000000}"/>
    <cellStyle name="40% - Ênfase1 4" xfId="97" xr:uid="{00000000-0005-0000-0000-00005F000000}"/>
    <cellStyle name="40% - Ênfase2 2" xfId="98" xr:uid="{00000000-0005-0000-0000-000060000000}"/>
    <cellStyle name="40% - Ênfase2 2 2" xfId="99" xr:uid="{00000000-0005-0000-0000-000061000000}"/>
    <cellStyle name="40% - Ênfase2 2 2 2" xfId="100" xr:uid="{00000000-0005-0000-0000-000062000000}"/>
    <cellStyle name="40% - Ênfase2 2 3" xfId="101" xr:uid="{00000000-0005-0000-0000-000063000000}"/>
    <cellStyle name="40% - Ênfase2 2 4" xfId="102" xr:uid="{00000000-0005-0000-0000-000064000000}"/>
    <cellStyle name="40% - Ênfase2 3" xfId="103" xr:uid="{00000000-0005-0000-0000-000065000000}"/>
    <cellStyle name="40% - Ênfase2 3 2" xfId="104" xr:uid="{00000000-0005-0000-0000-000066000000}"/>
    <cellStyle name="40% - Ênfase2 3 3" xfId="105" xr:uid="{00000000-0005-0000-0000-000067000000}"/>
    <cellStyle name="40% - Ênfase2 4" xfId="106" xr:uid="{00000000-0005-0000-0000-000068000000}"/>
    <cellStyle name="40% - Ênfase3 2" xfId="107" xr:uid="{00000000-0005-0000-0000-000069000000}"/>
    <cellStyle name="40% - Ênfase3 2 2" xfId="108" xr:uid="{00000000-0005-0000-0000-00006A000000}"/>
    <cellStyle name="40% - Ênfase3 2 2 2" xfId="109" xr:uid="{00000000-0005-0000-0000-00006B000000}"/>
    <cellStyle name="40% - Ênfase3 2 3" xfId="110" xr:uid="{00000000-0005-0000-0000-00006C000000}"/>
    <cellStyle name="40% - Ênfase3 2 4" xfId="111" xr:uid="{00000000-0005-0000-0000-00006D000000}"/>
    <cellStyle name="40% - Ênfase3 3" xfId="112" xr:uid="{00000000-0005-0000-0000-00006E000000}"/>
    <cellStyle name="40% - Ênfase3 3 2" xfId="113" xr:uid="{00000000-0005-0000-0000-00006F000000}"/>
    <cellStyle name="40% - Ênfase3 3 3" xfId="114" xr:uid="{00000000-0005-0000-0000-000070000000}"/>
    <cellStyle name="40% - Ênfase3 4" xfId="115" xr:uid="{00000000-0005-0000-0000-000071000000}"/>
    <cellStyle name="40% - Ênfase3 5" xfId="116" xr:uid="{00000000-0005-0000-0000-000072000000}"/>
    <cellStyle name="40% - Ênfase4 2" xfId="117" xr:uid="{00000000-0005-0000-0000-000073000000}"/>
    <cellStyle name="40% - Ênfase4 2 2" xfId="118" xr:uid="{00000000-0005-0000-0000-000074000000}"/>
    <cellStyle name="40% - Ênfase4 2 2 2" xfId="119" xr:uid="{00000000-0005-0000-0000-000075000000}"/>
    <cellStyle name="40% - Ênfase4 2 3" xfId="120" xr:uid="{00000000-0005-0000-0000-000076000000}"/>
    <cellStyle name="40% - Ênfase4 2 4" xfId="121" xr:uid="{00000000-0005-0000-0000-000077000000}"/>
    <cellStyle name="40% - Ênfase4 3" xfId="122" xr:uid="{00000000-0005-0000-0000-000078000000}"/>
    <cellStyle name="40% - Ênfase4 3 2" xfId="123" xr:uid="{00000000-0005-0000-0000-000079000000}"/>
    <cellStyle name="40% - Ênfase4 3 3" xfId="124" xr:uid="{00000000-0005-0000-0000-00007A000000}"/>
    <cellStyle name="40% - Ênfase4 4" xfId="125" xr:uid="{00000000-0005-0000-0000-00007B000000}"/>
    <cellStyle name="40% - Ênfase5 2" xfId="126" xr:uid="{00000000-0005-0000-0000-00007C000000}"/>
    <cellStyle name="40% - Ênfase5 2 2" xfId="127" xr:uid="{00000000-0005-0000-0000-00007D000000}"/>
    <cellStyle name="40% - Ênfase5 2 2 2" xfId="128" xr:uid="{00000000-0005-0000-0000-00007E000000}"/>
    <cellStyle name="40% - Ênfase5 2 3" xfId="129" xr:uid="{00000000-0005-0000-0000-00007F000000}"/>
    <cellStyle name="40% - Ênfase5 2 4" xfId="130" xr:uid="{00000000-0005-0000-0000-000080000000}"/>
    <cellStyle name="40% - Ênfase5 3" xfId="131" xr:uid="{00000000-0005-0000-0000-000081000000}"/>
    <cellStyle name="40% - Ênfase5 3 2" xfId="132" xr:uid="{00000000-0005-0000-0000-000082000000}"/>
    <cellStyle name="40% - Ênfase5 3 3" xfId="133" xr:uid="{00000000-0005-0000-0000-000083000000}"/>
    <cellStyle name="40% - Ênfase5 4" xfId="134" xr:uid="{00000000-0005-0000-0000-000084000000}"/>
    <cellStyle name="40% - Ênfase6 2" xfId="135" xr:uid="{00000000-0005-0000-0000-000085000000}"/>
    <cellStyle name="40% - Ênfase6 2 2" xfId="136" xr:uid="{00000000-0005-0000-0000-000086000000}"/>
    <cellStyle name="40% - Ênfase6 2 2 2" xfId="137" xr:uid="{00000000-0005-0000-0000-000087000000}"/>
    <cellStyle name="40% - Ênfase6 2 3" xfId="138" xr:uid="{00000000-0005-0000-0000-000088000000}"/>
    <cellStyle name="40% - Ênfase6 2 4" xfId="139" xr:uid="{00000000-0005-0000-0000-000089000000}"/>
    <cellStyle name="40% - Ênfase6 3" xfId="140" xr:uid="{00000000-0005-0000-0000-00008A000000}"/>
    <cellStyle name="40% - Ênfase6 3 2" xfId="141" xr:uid="{00000000-0005-0000-0000-00008B000000}"/>
    <cellStyle name="40% - Ênfase6 3 3" xfId="142" xr:uid="{00000000-0005-0000-0000-00008C000000}"/>
    <cellStyle name="40% - Ênfase6 4" xfId="143" xr:uid="{00000000-0005-0000-0000-00008D000000}"/>
    <cellStyle name="60% - Cor1" xfId="144" xr:uid="{00000000-0005-0000-0000-00008E000000}"/>
    <cellStyle name="60% - Cor1 2" xfId="145" xr:uid="{00000000-0005-0000-0000-00008F000000}"/>
    <cellStyle name="60% - Cor2" xfId="146" xr:uid="{00000000-0005-0000-0000-000090000000}"/>
    <cellStyle name="60% - Cor2 2" xfId="147" xr:uid="{00000000-0005-0000-0000-000091000000}"/>
    <cellStyle name="60% - Cor3" xfId="148" xr:uid="{00000000-0005-0000-0000-000092000000}"/>
    <cellStyle name="60% - Cor3 2" xfId="149" xr:uid="{00000000-0005-0000-0000-000093000000}"/>
    <cellStyle name="60% - Cor4" xfId="150" xr:uid="{00000000-0005-0000-0000-000094000000}"/>
    <cellStyle name="60% - Cor4 2" xfId="151" xr:uid="{00000000-0005-0000-0000-000095000000}"/>
    <cellStyle name="60% - Cor5" xfId="152" xr:uid="{00000000-0005-0000-0000-000096000000}"/>
    <cellStyle name="60% - Cor5 2" xfId="153" xr:uid="{00000000-0005-0000-0000-000097000000}"/>
    <cellStyle name="60% - Cor6" xfId="154" xr:uid="{00000000-0005-0000-0000-000098000000}"/>
    <cellStyle name="60% - Cor6 2" xfId="155" xr:uid="{00000000-0005-0000-0000-000099000000}"/>
    <cellStyle name="60% - Ênfase1 2" xfId="156" xr:uid="{00000000-0005-0000-0000-00009A000000}"/>
    <cellStyle name="60% - Ênfase1 3" xfId="157" xr:uid="{00000000-0005-0000-0000-00009B000000}"/>
    <cellStyle name="60% - Ênfase2 2" xfId="158" xr:uid="{00000000-0005-0000-0000-00009C000000}"/>
    <cellStyle name="60% - Ênfase2 3" xfId="159" xr:uid="{00000000-0005-0000-0000-00009D000000}"/>
    <cellStyle name="60% - Ênfase3 2" xfId="160" xr:uid="{00000000-0005-0000-0000-00009E000000}"/>
    <cellStyle name="60% - Ênfase3 2 2" xfId="161" xr:uid="{00000000-0005-0000-0000-00009F000000}"/>
    <cellStyle name="60% - Ênfase3 3" xfId="162" xr:uid="{00000000-0005-0000-0000-0000A0000000}"/>
    <cellStyle name="60% - Ênfase4 2" xfId="163" xr:uid="{00000000-0005-0000-0000-0000A1000000}"/>
    <cellStyle name="60% - Ênfase4 2 2" xfId="164" xr:uid="{00000000-0005-0000-0000-0000A2000000}"/>
    <cellStyle name="60% - Ênfase4 3" xfId="165" xr:uid="{00000000-0005-0000-0000-0000A3000000}"/>
    <cellStyle name="60% - Ênfase5 2" xfId="166" xr:uid="{00000000-0005-0000-0000-0000A4000000}"/>
    <cellStyle name="60% - Ênfase5 3" xfId="167" xr:uid="{00000000-0005-0000-0000-0000A5000000}"/>
    <cellStyle name="60% - Ênfase6 2" xfId="168" xr:uid="{00000000-0005-0000-0000-0000A6000000}"/>
    <cellStyle name="60% - Ênfase6 2 2" xfId="169" xr:uid="{00000000-0005-0000-0000-0000A7000000}"/>
    <cellStyle name="60% - Ênfase6 3" xfId="170" xr:uid="{00000000-0005-0000-0000-0000A8000000}"/>
    <cellStyle name="60% - Ênfase6 37" xfId="171" xr:uid="{00000000-0005-0000-0000-0000A9000000}"/>
    <cellStyle name="Bom 2" xfId="172" xr:uid="{00000000-0005-0000-0000-0000AA000000}"/>
    <cellStyle name="Bom 3" xfId="173" xr:uid="{00000000-0005-0000-0000-0000AB000000}"/>
    <cellStyle name="Cabeçalho 1" xfId="174" xr:uid="{00000000-0005-0000-0000-0000AC000000}"/>
    <cellStyle name="Cabeçalho 1 2" xfId="175" xr:uid="{00000000-0005-0000-0000-0000AD000000}"/>
    <cellStyle name="Cabeçalho 2" xfId="176" xr:uid="{00000000-0005-0000-0000-0000AE000000}"/>
    <cellStyle name="Cabeçalho 2 2" xfId="177" xr:uid="{00000000-0005-0000-0000-0000AF000000}"/>
    <cellStyle name="Cabeçalho 3" xfId="178" xr:uid="{00000000-0005-0000-0000-0000B0000000}"/>
    <cellStyle name="Cabeçalho 3 2" xfId="179" xr:uid="{00000000-0005-0000-0000-0000B1000000}"/>
    <cellStyle name="Cabeçalho 4" xfId="180" xr:uid="{00000000-0005-0000-0000-0000B2000000}"/>
    <cellStyle name="Cabeçalho 4 2" xfId="181" xr:uid="{00000000-0005-0000-0000-0000B3000000}"/>
    <cellStyle name="Cálculo 2" xfId="182" xr:uid="{00000000-0005-0000-0000-0000B4000000}"/>
    <cellStyle name="Cálculo 2 2" xfId="183" xr:uid="{00000000-0005-0000-0000-0000B5000000}"/>
    <cellStyle name="Cálculo 2 2 2" xfId="184" xr:uid="{00000000-0005-0000-0000-0000B6000000}"/>
    <cellStyle name="Cálculo 2 2_CÁLCULO DE HORAS - tabela MARÇO 2014" xfId="185" xr:uid="{00000000-0005-0000-0000-0000B7000000}"/>
    <cellStyle name="Cálculo 2 3" xfId="186" xr:uid="{00000000-0005-0000-0000-0000B8000000}"/>
    <cellStyle name="Cálculo 2 3 2" xfId="187" xr:uid="{00000000-0005-0000-0000-0000B9000000}"/>
    <cellStyle name="Cálculo 2 3_CÁLCULO DE HORAS - tabela MARÇO 2014" xfId="188" xr:uid="{00000000-0005-0000-0000-0000BA000000}"/>
    <cellStyle name="Cálculo 2 4" xfId="189" xr:uid="{00000000-0005-0000-0000-0000BB000000}"/>
    <cellStyle name="Cálculo 2_AQPNG_ORC_R01_2013_11_22(OBRA COMPLETA) 29112013-2" xfId="190" xr:uid="{00000000-0005-0000-0000-0000BC000000}"/>
    <cellStyle name="Cálculo 3" xfId="191" xr:uid="{00000000-0005-0000-0000-0000BD000000}"/>
    <cellStyle name="Cálculo 3 2" xfId="192" xr:uid="{00000000-0005-0000-0000-0000BE000000}"/>
    <cellStyle name="Cálculo 3_CÁLCULO DE HORAS - tabela MARÇO 2014" xfId="193" xr:uid="{00000000-0005-0000-0000-0000BF000000}"/>
    <cellStyle name="category" xfId="194" xr:uid="{00000000-0005-0000-0000-0000C0000000}"/>
    <cellStyle name="Célula de Verificação 2" xfId="195" xr:uid="{00000000-0005-0000-0000-0000C1000000}"/>
    <cellStyle name="Célula de Verificação 3" xfId="196" xr:uid="{00000000-0005-0000-0000-0000C2000000}"/>
    <cellStyle name="Célula Ligada" xfId="197" xr:uid="{00000000-0005-0000-0000-0000C3000000}"/>
    <cellStyle name="Célula Ligada 2" xfId="198" xr:uid="{00000000-0005-0000-0000-0000C4000000}"/>
    <cellStyle name="Célula Vinculada 2" xfId="199" xr:uid="{00000000-0005-0000-0000-0000C5000000}"/>
    <cellStyle name="Célula Vinculada 3" xfId="200" xr:uid="{00000000-0005-0000-0000-0000C6000000}"/>
    <cellStyle name="Comma" xfId="201" xr:uid="{00000000-0005-0000-0000-0000C7000000}"/>
    <cellStyle name="Comma [0]_aola" xfId="202" xr:uid="{00000000-0005-0000-0000-0000C8000000}"/>
    <cellStyle name="Comma_5 Series SW" xfId="203" xr:uid="{00000000-0005-0000-0000-0000C9000000}"/>
    <cellStyle name="Comma0" xfId="204" xr:uid="{00000000-0005-0000-0000-0000CA000000}"/>
    <cellStyle name="Comma0 - Modelo1" xfId="205" xr:uid="{00000000-0005-0000-0000-0000CB000000}"/>
    <cellStyle name="Comma0 - Style1" xfId="206" xr:uid="{00000000-0005-0000-0000-0000CC000000}"/>
    <cellStyle name="Comma1 - Modelo2" xfId="207" xr:uid="{00000000-0005-0000-0000-0000CD000000}"/>
    <cellStyle name="Comma1 - Style2" xfId="208" xr:uid="{00000000-0005-0000-0000-0000CE000000}"/>
    <cellStyle name="Cor1" xfId="209" xr:uid="{00000000-0005-0000-0000-0000CF000000}"/>
    <cellStyle name="Cor1 2" xfId="210" xr:uid="{00000000-0005-0000-0000-0000D0000000}"/>
    <cellStyle name="Cor2" xfId="211" xr:uid="{00000000-0005-0000-0000-0000D1000000}"/>
    <cellStyle name="Cor2 2" xfId="212" xr:uid="{00000000-0005-0000-0000-0000D2000000}"/>
    <cellStyle name="Cor3" xfId="213" xr:uid="{00000000-0005-0000-0000-0000D3000000}"/>
    <cellStyle name="Cor3 2" xfId="214" xr:uid="{00000000-0005-0000-0000-0000D4000000}"/>
    <cellStyle name="Cor4" xfId="215" xr:uid="{00000000-0005-0000-0000-0000D5000000}"/>
    <cellStyle name="Cor4 2" xfId="216" xr:uid="{00000000-0005-0000-0000-0000D6000000}"/>
    <cellStyle name="Cor5" xfId="217" xr:uid="{00000000-0005-0000-0000-0000D7000000}"/>
    <cellStyle name="Cor5 2" xfId="218" xr:uid="{00000000-0005-0000-0000-0000D8000000}"/>
    <cellStyle name="Cor6" xfId="219" xr:uid="{00000000-0005-0000-0000-0000D9000000}"/>
    <cellStyle name="Cor6 2" xfId="220" xr:uid="{00000000-0005-0000-0000-0000DA000000}"/>
    <cellStyle name="Correcto" xfId="221" xr:uid="{00000000-0005-0000-0000-0000DB000000}"/>
    <cellStyle name="Correcto 2" xfId="222" xr:uid="{00000000-0005-0000-0000-0000DC000000}"/>
    <cellStyle name="Currency" xfId="223" xr:uid="{00000000-0005-0000-0000-0000DD000000}"/>
    <cellStyle name="Currency $" xfId="224" xr:uid="{00000000-0005-0000-0000-0000DE000000}"/>
    <cellStyle name="Currency [0]_1995" xfId="225" xr:uid="{00000000-0005-0000-0000-0000DF000000}"/>
    <cellStyle name="Currency_1995" xfId="226" xr:uid="{00000000-0005-0000-0000-0000E0000000}"/>
    <cellStyle name="Currency0" xfId="227" xr:uid="{00000000-0005-0000-0000-0000E1000000}"/>
    <cellStyle name="Date" xfId="228" xr:uid="{00000000-0005-0000-0000-0000E2000000}"/>
    <cellStyle name="Dia" xfId="229" xr:uid="{00000000-0005-0000-0000-0000E3000000}"/>
    <cellStyle name="Encabez1" xfId="230" xr:uid="{00000000-0005-0000-0000-0000E4000000}"/>
    <cellStyle name="Encabez2" xfId="231" xr:uid="{00000000-0005-0000-0000-0000E5000000}"/>
    <cellStyle name="Ênfase1 2" xfId="232" xr:uid="{00000000-0005-0000-0000-0000E6000000}"/>
    <cellStyle name="Ênfase1 3" xfId="233" xr:uid="{00000000-0005-0000-0000-0000E7000000}"/>
    <cellStyle name="Ênfase2 2" xfId="234" xr:uid="{00000000-0005-0000-0000-0000E8000000}"/>
    <cellStyle name="Ênfase2 3" xfId="235" xr:uid="{00000000-0005-0000-0000-0000E9000000}"/>
    <cellStyle name="Ênfase3 2" xfId="236" xr:uid="{00000000-0005-0000-0000-0000EA000000}"/>
    <cellStyle name="Ênfase3 3" xfId="237" xr:uid="{00000000-0005-0000-0000-0000EB000000}"/>
    <cellStyle name="Ênfase4 2" xfId="238" xr:uid="{00000000-0005-0000-0000-0000EC000000}"/>
    <cellStyle name="Ênfase4 3" xfId="239" xr:uid="{00000000-0005-0000-0000-0000ED000000}"/>
    <cellStyle name="Ênfase5 2" xfId="240" xr:uid="{00000000-0005-0000-0000-0000EE000000}"/>
    <cellStyle name="Ênfase5 3" xfId="241" xr:uid="{00000000-0005-0000-0000-0000EF000000}"/>
    <cellStyle name="Ênfase6 2" xfId="242" xr:uid="{00000000-0005-0000-0000-0000F0000000}"/>
    <cellStyle name="Ênfase6 3" xfId="243" xr:uid="{00000000-0005-0000-0000-0000F1000000}"/>
    <cellStyle name="Entrada 2" xfId="244" xr:uid="{00000000-0005-0000-0000-0000F2000000}"/>
    <cellStyle name="Entrada 2 2" xfId="245" xr:uid="{00000000-0005-0000-0000-0000F3000000}"/>
    <cellStyle name="Entrada 2 2 2" xfId="246" xr:uid="{00000000-0005-0000-0000-0000F4000000}"/>
    <cellStyle name="Entrada 2 2_CÁLCULO DE HORAS - tabela MARÇO 2014" xfId="247" xr:uid="{00000000-0005-0000-0000-0000F5000000}"/>
    <cellStyle name="Entrada 2 3" xfId="248" xr:uid="{00000000-0005-0000-0000-0000F6000000}"/>
    <cellStyle name="Entrada 2 3 2" xfId="249" xr:uid="{00000000-0005-0000-0000-0000F7000000}"/>
    <cellStyle name="Entrada 2 3_CÁLCULO DE HORAS - tabela MARÇO 2014" xfId="250" xr:uid="{00000000-0005-0000-0000-0000F8000000}"/>
    <cellStyle name="Entrada 2 4" xfId="251" xr:uid="{00000000-0005-0000-0000-0000F9000000}"/>
    <cellStyle name="Entrada 2_AQPNG_ORC_R01_2013_11_22(OBRA COMPLETA) 29112013-2" xfId="252" xr:uid="{00000000-0005-0000-0000-0000FA000000}"/>
    <cellStyle name="Entrada 3" xfId="253" xr:uid="{00000000-0005-0000-0000-0000FB000000}"/>
    <cellStyle name="Entrada 3 2" xfId="254" xr:uid="{00000000-0005-0000-0000-0000FC000000}"/>
    <cellStyle name="Entrada 3_CÁLCULO DE HORAS - tabela MARÇO 2014" xfId="255" xr:uid="{00000000-0005-0000-0000-0000FD000000}"/>
    <cellStyle name="ESPECM" xfId="256" xr:uid="{00000000-0005-0000-0000-0000FE000000}"/>
    <cellStyle name="Estilo 1" xfId="257" xr:uid="{00000000-0005-0000-0000-0000FF000000}"/>
    <cellStyle name="Estilo 1 2" xfId="258" xr:uid="{00000000-0005-0000-0000-000000010000}"/>
    <cellStyle name="Estilo 1_AQPNG_ORC_R01_2013_11_22(OBRA COMPLETA) 29112013-2" xfId="259" xr:uid="{00000000-0005-0000-0000-000001010000}"/>
    <cellStyle name="Euro" xfId="260" xr:uid="{00000000-0005-0000-0000-000002010000}"/>
    <cellStyle name="Excel Built-in Comma" xfId="261" xr:uid="{00000000-0005-0000-0000-000003010000}"/>
    <cellStyle name="Excel Built-in Comma 2" xfId="262" xr:uid="{00000000-0005-0000-0000-000004010000}"/>
    <cellStyle name="Excel Built-in Comma 2 2" xfId="263" xr:uid="{00000000-0005-0000-0000-000005010000}"/>
    <cellStyle name="Excel Built-in Comma 3" xfId="264" xr:uid="{00000000-0005-0000-0000-000006010000}"/>
    <cellStyle name="Excel Built-in Comma 4" xfId="265" xr:uid="{00000000-0005-0000-0000-000007010000}"/>
    <cellStyle name="Excel Built-in Comma 5" xfId="266" xr:uid="{00000000-0005-0000-0000-000008010000}"/>
    <cellStyle name="Excel Built-in Excel Built-in Excel Built-in Excel Built-in Excel Built-in Excel Built-in Excel Built-in Excel Built-in Separador de milhares 4" xfId="267" xr:uid="{00000000-0005-0000-0000-000009010000}"/>
    <cellStyle name="Excel Built-in Excel Built-in Excel Built-in Excel Built-in Excel Built-in Excel Built-in Excel Built-in Separador de milhares 4" xfId="268" xr:uid="{00000000-0005-0000-0000-00000A010000}"/>
    <cellStyle name="Excel Built-in Normal" xfId="269" xr:uid="{00000000-0005-0000-0000-00000B010000}"/>
    <cellStyle name="Excel Built-in Normal 1" xfId="270" xr:uid="{00000000-0005-0000-0000-00000C010000}"/>
    <cellStyle name="Excel Built-in Normal 2" xfId="271" xr:uid="{00000000-0005-0000-0000-00000D010000}"/>
    <cellStyle name="Excel Built-in Normal 2 2" xfId="272" xr:uid="{00000000-0005-0000-0000-00000E010000}"/>
    <cellStyle name="Excel Built-in Normal 3" xfId="273" xr:uid="{00000000-0005-0000-0000-00000F010000}"/>
    <cellStyle name="Excel Built-in Normal 4" xfId="274" xr:uid="{00000000-0005-0000-0000-000010010000}"/>
    <cellStyle name="Excel Built-in Normal 5" xfId="275" xr:uid="{00000000-0005-0000-0000-000011010000}"/>
    <cellStyle name="Excel Built-in Normal 6" xfId="276" xr:uid="{00000000-0005-0000-0000-000012010000}"/>
    <cellStyle name="Excel Built-in Normal_Planilha RETROFIT PALÁCIO - VRF  DEZEMBRO  2013 CRONOGRAMA 15 MESES _ R02 - 2" xfId="277" xr:uid="{00000000-0005-0000-0000-000013010000}"/>
    <cellStyle name="Excel_BuiltIn_Comma" xfId="278" xr:uid="{00000000-0005-0000-0000-000014010000}"/>
    <cellStyle name="F2" xfId="279" xr:uid="{00000000-0005-0000-0000-000015010000}"/>
    <cellStyle name="F3" xfId="280" xr:uid="{00000000-0005-0000-0000-000016010000}"/>
    <cellStyle name="F4" xfId="281" xr:uid="{00000000-0005-0000-0000-000017010000}"/>
    <cellStyle name="F5" xfId="282" xr:uid="{00000000-0005-0000-0000-000018010000}"/>
    <cellStyle name="F6" xfId="283" xr:uid="{00000000-0005-0000-0000-000019010000}"/>
    <cellStyle name="F7" xfId="284" xr:uid="{00000000-0005-0000-0000-00001A010000}"/>
    <cellStyle name="F8" xfId="285" xr:uid="{00000000-0005-0000-0000-00001B010000}"/>
    <cellStyle name="Fijo" xfId="286" xr:uid="{00000000-0005-0000-0000-00001C010000}"/>
    <cellStyle name="Financiero" xfId="287" xr:uid="{00000000-0005-0000-0000-00001D010000}"/>
    <cellStyle name="Fixed" xfId="288" xr:uid="{00000000-0005-0000-0000-00001E010000}"/>
    <cellStyle name="Followed Hyperlink" xfId="289" xr:uid="{00000000-0005-0000-0000-00001F010000}"/>
    <cellStyle name="Grey" xfId="290" xr:uid="{00000000-0005-0000-0000-000020010000}"/>
    <cellStyle name="HEADER" xfId="291" xr:uid="{00000000-0005-0000-0000-000021010000}"/>
    <cellStyle name="Heading" xfId="292" xr:uid="{00000000-0005-0000-0000-000022010000}"/>
    <cellStyle name="Heading 1" xfId="293" xr:uid="{00000000-0005-0000-0000-000023010000}"/>
    <cellStyle name="Heading 2" xfId="294" xr:uid="{00000000-0005-0000-0000-000024010000}"/>
    <cellStyle name="Heading1" xfId="295" xr:uid="{00000000-0005-0000-0000-000025010000}"/>
    <cellStyle name="Hiperlink 2" xfId="296" xr:uid="{00000000-0005-0000-0000-000026010000}"/>
    <cellStyle name="Incorrecto" xfId="297" xr:uid="{00000000-0005-0000-0000-000027010000}"/>
    <cellStyle name="Incorrecto 2" xfId="298" xr:uid="{00000000-0005-0000-0000-000028010000}"/>
    <cellStyle name="Incorreto 2" xfId="299" xr:uid="{00000000-0005-0000-0000-000029010000}"/>
    <cellStyle name="Incorreto 3" xfId="300" xr:uid="{00000000-0005-0000-0000-00002A010000}"/>
    <cellStyle name="Input [yellow]" xfId="301" xr:uid="{00000000-0005-0000-0000-00002B010000}"/>
    <cellStyle name="Millares [0]_10 AVERIAS MASIVAS + ANT" xfId="302" xr:uid="{00000000-0005-0000-0000-00002C010000}"/>
    <cellStyle name="Millares_10 AVERIAS MASIVAS + ANT" xfId="303" xr:uid="{00000000-0005-0000-0000-00002D010000}"/>
    <cellStyle name="Model" xfId="304" xr:uid="{00000000-0005-0000-0000-00002E010000}"/>
    <cellStyle name="Moeda 10" xfId="305" xr:uid="{00000000-0005-0000-0000-00002F010000}"/>
    <cellStyle name="Moeda 11" xfId="306" xr:uid="{00000000-0005-0000-0000-000030010000}"/>
    <cellStyle name="Moeda 2" xfId="307" xr:uid="{00000000-0005-0000-0000-000031010000}"/>
    <cellStyle name="Moeda 2 2" xfId="308" xr:uid="{00000000-0005-0000-0000-000032010000}"/>
    <cellStyle name="Moeda 2 2 2" xfId="309" xr:uid="{00000000-0005-0000-0000-000033010000}"/>
    <cellStyle name="Moeda 2 2 3" xfId="310" xr:uid="{00000000-0005-0000-0000-000034010000}"/>
    <cellStyle name="Moeda 2 2 4" xfId="311" xr:uid="{00000000-0005-0000-0000-000035010000}"/>
    <cellStyle name="Moeda 2 2_AQPNG_ORC_R01_2013_11_22(OBRA COMPLETA) 29112013-2" xfId="312" xr:uid="{00000000-0005-0000-0000-000036010000}"/>
    <cellStyle name="Moeda 2 3" xfId="313" xr:uid="{00000000-0005-0000-0000-000037010000}"/>
    <cellStyle name="Moeda 2 3 2" xfId="314" xr:uid="{00000000-0005-0000-0000-000038010000}"/>
    <cellStyle name="Moeda 2 3_AQPNG_ORC_R01_2013_11_22(OBRA COMPLETA) 29112013-2" xfId="315" xr:uid="{00000000-0005-0000-0000-000039010000}"/>
    <cellStyle name="Moeda 2 4" xfId="316" xr:uid="{00000000-0005-0000-0000-00003A010000}"/>
    <cellStyle name="Moeda 2 5" xfId="317" xr:uid="{00000000-0005-0000-0000-00003B010000}"/>
    <cellStyle name="Moeda 2_AQPNG_ORC_R01_2013_11_22(OBRA COMPLETA) 29112013-2" xfId="318" xr:uid="{00000000-0005-0000-0000-00003C010000}"/>
    <cellStyle name="Moeda 3" xfId="319" xr:uid="{00000000-0005-0000-0000-00003D010000}"/>
    <cellStyle name="Moeda 3 2" xfId="320" xr:uid="{00000000-0005-0000-0000-00003E010000}"/>
    <cellStyle name="Moeda 3 2 2" xfId="321" xr:uid="{00000000-0005-0000-0000-00003F010000}"/>
    <cellStyle name="Moeda 3 2_AQPNG_ORC_R01_2013_11_22(OBRA COMPLETA) 29112013-2" xfId="322" xr:uid="{00000000-0005-0000-0000-000040010000}"/>
    <cellStyle name="Moeda 3 3" xfId="323" xr:uid="{00000000-0005-0000-0000-000041010000}"/>
    <cellStyle name="Moeda 3 3 2" xfId="324" xr:uid="{00000000-0005-0000-0000-000042010000}"/>
    <cellStyle name="Moeda 3 3_AQPNG_ORC_R01_2013_11_22(OBRA COMPLETA) 29112013-2" xfId="325" xr:uid="{00000000-0005-0000-0000-000043010000}"/>
    <cellStyle name="Moeda 3 4" xfId="326" xr:uid="{00000000-0005-0000-0000-000044010000}"/>
    <cellStyle name="Moeda 3_AQPNG_ORC_R01_2013_11_22(OBRA COMPLETA) 29112013-2" xfId="327" xr:uid="{00000000-0005-0000-0000-000045010000}"/>
    <cellStyle name="Moeda 4" xfId="328" xr:uid="{00000000-0005-0000-0000-000046010000}"/>
    <cellStyle name="Moeda 4 2" xfId="329" xr:uid="{00000000-0005-0000-0000-000047010000}"/>
    <cellStyle name="Moeda 4 2 2" xfId="330" xr:uid="{00000000-0005-0000-0000-000048010000}"/>
    <cellStyle name="Moeda 4 2 2 2" xfId="331" xr:uid="{00000000-0005-0000-0000-000049010000}"/>
    <cellStyle name="Moeda 4 2 3" xfId="332" xr:uid="{00000000-0005-0000-0000-00004A010000}"/>
    <cellStyle name="Moeda 4 2 4" xfId="333" xr:uid="{00000000-0005-0000-0000-00004B010000}"/>
    <cellStyle name="Moeda 4 2_AQPNG_ORC_R01_2013_11_22(OBRA COMPLETA) 29112013-2" xfId="334" xr:uid="{00000000-0005-0000-0000-00004C010000}"/>
    <cellStyle name="Moeda 4 3" xfId="335" xr:uid="{00000000-0005-0000-0000-00004D010000}"/>
    <cellStyle name="Moeda 4 3 2" xfId="336" xr:uid="{00000000-0005-0000-0000-00004E010000}"/>
    <cellStyle name="Moeda 4 3 3" xfId="337" xr:uid="{00000000-0005-0000-0000-00004F010000}"/>
    <cellStyle name="Moeda 4 4" xfId="338" xr:uid="{00000000-0005-0000-0000-000050010000}"/>
    <cellStyle name="Moeda 4 5" xfId="339" xr:uid="{00000000-0005-0000-0000-000051010000}"/>
    <cellStyle name="Moeda 4_AQPNG_ORC_R01_2013_11_22(OBRA COMPLETA) 29112013-2" xfId="340" xr:uid="{00000000-0005-0000-0000-000052010000}"/>
    <cellStyle name="Moeda 5" xfId="341" xr:uid="{00000000-0005-0000-0000-000053010000}"/>
    <cellStyle name="Moeda 5 10" xfId="342" xr:uid="{00000000-0005-0000-0000-000054010000}"/>
    <cellStyle name="Moeda 5 11" xfId="343" xr:uid="{00000000-0005-0000-0000-000055010000}"/>
    <cellStyle name="Moeda 5 2" xfId="344" xr:uid="{00000000-0005-0000-0000-000056010000}"/>
    <cellStyle name="Moeda 5 2 2" xfId="345" xr:uid="{00000000-0005-0000-0000-000057010000}"/>
    <cellStyle name="Moeda 5 2 2 2" xfId="346" xr:uid="{00000000-0005-0000-0000-000058010000}"/>
    <cellStyle name="Moeda 5 2 2 3" xfId="347" xr:uid="{00000000-0005-0000-0000-000059010000}"/>
    <cellStyle name="Moeda 5 2 3" xfId="348" xr:uid="{00000000-0005-0000-0000-00005A010000}"/>
    <cellStyle name="Moeda 5 2 3 2" xfId="349" xr:uid="{00000000-0005-0000-0000-00005B010000}"/>
    <cellStyle name="Moeda 5 2 4" xfId="350" xr:uid="{00000000-0005-0000-0000-00005C010000}"/>
    <cellStyle name="Moeda 5 2 5" xfId="351" xr:uid="{00000000-0005-0000-0000-00005D010000}"/>
    <cellStyle name="Moeda 5 3" xfId="352" xr:uid="{00000000-0005-0000-0000-00005E010000}"/>
    <cellStyle name="Moeda 5 3 2" xfId="353" xr:uid="{00000000-0005-0000-0000-00005F010000}"/>
    <cellStyle name="Moeda 5 3 2 2" xfId="354" xr:uid="{00000000-0005-0000-0000-000060010000}"/>
    <cellStyle name="Moeda 5 3 3" xfId="355" xr:uid="{00000000-0005-0000-0000-000061010000}"/>
    <cellStyle name="Moeda 5 3 4" xfId="356" xr:uid="{00000000-0005-0000-0000-000062010000}"/>
    <cellStyle name="Moeda 5 4" xfId="357" xr:uid="{00000000-0005-0000-0000-000063010000}"/>
    <cellStyle name="Moeda 5 5" xfId="358" xr:uid="{00000000-0005-0000-0000-000064010000}"/>
    <cellStyle name="Moeda 5 5 2" xfId="359" xr:uid="{00000000-0005-0000-0000-000065010000}"/>
    <cellStyle name="Moeda 5 5 3" xfId="360" xr:uid="{00000000-0005-0000-0000-000066010000}"/>
    <cellStyle name="Moeda 5 6" xfId="361" xr:uid="{00000000-0005-0000-0000-000067010000}"/>
    <cellStyle name="Moeda 5 6 2" xfId="362" xr:uid="{00000000-0005-0000-0000-000068010000}"/>
    <cellStyle name="Moeda 5 6 3" xfId="363" xr:uid="{00000000-0005-0000-0000-000069010000}"/>
    <cellStyle name="Moeda 5 7" xfId="364" xr:uid="{00000000-0005-0000-0000-00006A010000}"/>
    <cellStyle name="Moeda 5 7 2" xfId="365" xr:uid="{00000000-0005-0000-0000-00006B010000}"/>
    <cellStyle name="Moeda 5 8" xfId="366" xr:uid="{00000000-0005-0000-0000-00006C010000}"/>
    <cellStyle name="Moeda 5 8 2" xfId="367" xr:uid="{00000000-0005-0000-0000-00006D010000}"/>
    <cellStyle name="Moeda 5 9" xfId="368" xr:uid="{00000000-0005-0000-0000-00006E010000}"/>
    <cellStyle name="Moeda 5_AQPNG_ORC_R01_2013_11_22(OBRA COMPLETA) 29112013-2" xfId="369" xr:uid="{00000000-0005-0000-0000-00006F010000}"/>
    <cellStyle name="Moeda 6" xfId="370" xr:uid="{00000000-0005-0000-0000-000070010000}"/>
    <cellStyle name="Moeda 6 2" xfId="371" xr:uid="{00000000-0005-0000-0000-000071010000}"/>
    <cellStyle name="Moeda 6 2 2" xfId="372" xr:uid="{00000000-0005-0000-0000-000072010000}"/>
    <cellStyle name="Moeda 6 3" xfId="373" xr:uid="{00000000-0005-0000-0000-000073010000}"/>
    <cellStyle name="Moeda 6 4" xfId="374" xr:uid="{00000000-0005-0000-0000-000074010000}"/>
    <cellStyle name="Moeda 6_AQPNG_ORC_R01_2013_11_22(OBRA COMPLETA) 29112013-2" xfId="375" xr:uid="{00000000-0005-0000-0000-000075010000}"/>
    <cellStyle name="Moeda 7" xfId="376" xr:uid="{00000000-0005-0000-0000-000076010000}"/>
    <cellStyle name="Moeda 7 2" xfId="377" xr:uid="{00000000-0005-0000-0000-000077010000}"/>
    <cellStyle name="Moeda 8" xfId="378" xr:uid="{00000000-0005-0000-0000-000078010000}"/>
    <cellStyle name="Moeda 8 2" xfId="379" xr:uid="{00000000-0005-0000-0000-000079010000}"/>
    <cellStyle name="Moeda 9" xfId="380" xr:uid="{00000000-0005-0000-0000-00007A010000}"/>
    <cellStyle name="Moneda [0]_10 AVERIAS MASIVAS + ANT" xfId="381" xr:uid="{00000000-0005-0000-0000-00007B010000}"/>
    <cellStyle name="Moneda_10 AVERIAS MASIVAS + ANT" xfId="382" xr:uid="{00000000-0005-0000-0000-00007C010000}"/>
    <cellStyle name="Monetario" xfId="383" xr:uid="{00000000-0005-0000-0000-00007D010000}"/>
    <cellStyle name="Neutra 2" xfId="384" xr:uid="{00000000-0005-0000-0000-00007E010000}"/>
    <cellStyle name="Neutra 3" xfId="385" xr:uid="{00000000-0005-0000-0000-00007F010000}"/>
    <cellStyle name="Neutro" xfId="386" xr:uid="{00000000-0005-0000-0000-000080010000}"/>
    <cellStyle name="Neutro 2" xfId="387" xr:uid="{00000000-0005-0000-0000-000081010000}"/>
    <cellStyle name="no dec" xfId="388" xr:uid="{00000000-0005-0000-0000-000082010000}"/>
    <cellStyle name="Normal" xfId="0" builtinId="0"/>
    <cellStyle name="Normal - Style1" xfId="389" xr:uid="{00000000-0005-0000-0000-000084010000}"/>
    <cellStyle name="Normal 10" xfId="390" xr:uid="{00000000-0005-0000-0000-000085010000}"/>
    <cellStyle name="Normal 10 2" xfId="391" xr:uid="{00000000-0005-0000-0000-000086010000}"/>
    <cellStyle name="Normal 10 3" xfId="392" xr:uid="{00000000-0005-0000-0000-000087010000}"/>
    <cellStyle name="Normal 10 3 2" xfId="393" xr:uid="{00000000-0005-0000-0000-000088010000}"/>
    <cellStyle name="Normal 10 4" xfId="394" xr:uid="{00000000-0005-0000-0000-000089010000}"/>
    <cellStyle name="Normal 10 5" xfId="395" xr:uid="{00000000-0005-0000-0000-00008A010000}"/>
    <cellStyle name="Normal 10_AQPNG_ORC_R01_2013_11_22(OBRA COMPLETA) 29112013-2" xfId="396" xr:uid="{00000000-0005-0000-0000-00008B010000}"/>
    <cellStyle name="Normal 11" xfId="397" xr:uid="{00000000-0005-0000-0000-00008C010000}"/>
    <cellStyle name="Normal 11 2" xfId="398" xr:uid="{00000000-0005-0000-0000-00008D010000}"/>
    <cellStyle name="Normal 11 2 2" xfId="399" xr:uid="{00000000-0005-0000-0000-00008E010000}"/>
    <cellStyle name="Normal 11 3" xfId="400" xr:uid="{00000000-0005-0000-0000-00008F010000}"/>
    <cellStyle name="Normal 11 4" xfId="401" xr:uid="{00000000-0005-0000-0000-000090010000}"/>
    <cellStyle name="Normal 11 5" xfId="402" xr:uid="{00000000-0005-0000-0000-000091010000}"/>
    <cellStyle name="Normal 11_AQPNG_ORC_R01_2013_11_22(OBRA COMPLETA) 29112013-2" xfId="403" xr:uid="{00000000-0005-0000-0000-000092010000}"/>
    <cellStyle name="Normal 12" xfId="404" xr:uid="{00000000-0005-0000-0000-000093010000}"/>
    <cellStyle name="Normal 12 2" xfId="405" xr:uid="{00000000-0005-0000-0000-000094010000}"/>
    <cellStyle name="Normal 12 2 2" xfId="406" xr:uid="{00000000-0005-0000-0000-000095010000}"/>
    <cellStyle name="Normal 12 2 3" xfId="407" xr:uid="{00000000-0005-0000-0000-000096010000}"/>
    <cellStyle name="Normal 12 2_CÁLCULO DE HORAS - tabela MARÇO 2014" xfId="408" xr:uid="{00000000-0005-0000-0000-000097010000}"/>
    <cellStyle name="Normal 12 3" xfId="409" xr:uid="{00000000-0005-0000-0000-000098010000}"/>
    <cellStyle name="Normal 12 3 2" xfId="410" xr:uid="{00000000-0005-0000-0000-000099010000}"/>
    <cellStyle name="Normal 12 3_CÁLCULO DE HORAS - tabela MARÇO 2014" xfId="411" xr:uid="{00000000-0005-0000-0000-00009A010000}"/>
    <cellStyle name="Normal 12 4" xfId="412" xr:uid="{00000000-0005-0000-0000-00009B010000}"/>
    <cellStyle name="Normal 12 5" xfId="413" xr:uid="{00000000-0005-0000-0000-00009C010000}"/>
    <cellStyle name="Normal 12_AQPNG_ORC_R01_2013_11_22(OBRA COMPLETA) 29112013-2" xfId="414" xr:uid="{00000000-0005-0000-0000-00009D010000}"/>
    <cellStyle name="Normal 13" xfId="415" xr:uid="{00000000-0005-0000-0000-00009E010000}"/>
    <cellStyle name="Normal 14" xfId="416" xr:uid="{00000000-0005-0000-0000-00009F010000}"/>
    <cellStyle name="Normal 15" xfId="417" xr:uid="{00000000-0005-0000-0000-0000A0010000}"/>
    <cellStyle name="Normal 16" xfId="418" xr:uid="{00000000-0005-0000-0000-0000A1010000}"/>
    <cellStyle name="Normal 17" xfId="419" xr:uid="{00000000-0005-0000-0000-0000A2010000}"/>
    <cellStyle name="Normal 18" xfId="420" xr:uid="{00000000-0005-0000-0000-0000A3010000}"/>
    <cellStyle name="Normal 19" xfId="421" xr:uid="{00000000-0005-0000-0000-0000A4010000}"/>
    <cellStyle name="Normal 2" xfId="422" xr:uid="{00000000-0005-0000-0000-0000A5010000}"/>
    <cellStyle name="Normal 2 2" xfId="423" xr:uid="{00000000-0005-0000-0000-0000A6010000}"/>
    <cellStyle name="Normal 2 2 2" xfId="424" xr:uid="{00000000-0005-0000-0000-0000A7010000}"/>
    <cellStyle name="Normal 2 2 3" xfId="425" xr:uid="{00000000-0005-0000-0000-0000A8010000}"/>
    <cellStyle name="Normal 2 2 3 2" xfId="426" xr:uid="{00000000-0005-0000-0000-0000A9010000}"/>
    <cellStyle name="Normal 2 2 4" xfId="427" xr:uid="{00000000-0005-0000-0000-0000AA010000}"/>
    <cellStyle name="Normal 2 2 4 2" xfId="428" xr:uid="{00000000-0005-0000-0000-0000AB010000}"/>
    <cellStyle name="Normal 2 2 5" xfId="429" xr:uid="{00000000-0005-0000-0000-0000AC010000}"/>
    <cellStyle name="Normal 2 2 6" xfId="430" xr:uid="{00000000-0005-0000-0000-0000AD010000}"/>
    <cellStyle name="Normal 2 2 7" xfId="431" xr:uid="{00000000-0005-0000-0000-0000AE010000}"/>
    <cellStyle name="Normal 2 2_CEEP BANDEIRANTES - REV. SUELY" xfId="432" xr:uid="{00000000-0005-0000-0000-0000AF010000}"/>
    <cellStyle name="Normal 2 3" xfId="433" xr:uid="{00000000-0005-0000-0000-0000B0010000}"/>
    <cellStyle name="Normal 2 3 2" xfId="434" xr:uid="{00000000-0005-0000-0000-0000B1010000}"/>
    <cellStyle name="Normal 2 3 2 2" xfId="435" xr:uid="{00000000-0005-0000-0000-0000B2010000}"/>
    <cellStyle name="Normal 2 3 2 3" xfId="436" xr:uid="{00000000-0005-0000-0000-0000B3010000}"/>
    <cellStyle name="Normal 2 3 3" xfId="437" xr:uid="{00000000-0005-0000-0000-0000B4010000}"/>
    <cellStyle name="Normal 2 3 4" xfId="438" xr:uid="{00000000-0005-0000-0000-0000B5010000}"/>
    <cellStyle name="Normal 2 4" xfId="439" xr:uid="{00000000-0005-0000-0000-0000B6010000}"/>
    <cellStyle name="Normal 2 4 2" xfId="440" xr:uid="{00000000-0005-0000-0000-0000B7010000}"/>
    <cellStyle name="Normal 2 5" xfId="441" xr:uid="{00000000-0005-0000-0000-0000B8010000}"/>
    <cellStyle name="Normal 2 6" xfId="442" xr:uid="{00000000-0005-0000-0000-0000B9010000}"/>
    <cellStyle name="Normal 2_0130.02.IMUNIZAÇÃO SGA_PLANILHA ORÇAMENTARIA.R05" xfId="443" xr:uid="{00000000-0005-0000-0000-0000BA010000}"/>
    <cellStyle name="Normal 20" xfId="444" xr:uid="{00000000-0005-0000-0000-0000BB010000}"/>
    <cellStyle name="Normal 21" xfId="445" xr:uid="{00000000-0005-0000-0000-0000BC010000}"/>
    <cellStyle name="Normal 22" xfId="446" xr:uid="{00000000-0005-0000-0000-0000BD010000}"/>
    <cellStyle name="Normal 23" xfId="447" xr:uid="{00000000-0005-0000-0000-0000BE010000}"/>
    <cellStyle name="Normal 24" xfId="448" xr:uid="{00000000-0005-0000-0000-0000BF010000}"/>
    <cellStyle name="Normal 25" xfId="449" xr:uid="{00000000-0005-0000-0000-0000C0010000}"/>
    <cellStyle name="Normal 26" xfId="450" xr:uid="{00000000-0005-0000-0000-0000C1010000}"/>
    <cellStyle name="Normal 27" xfId="451" xr:uid="{00000000-0005-0000-0000-0000C2010000}"/>
    <cellStyle name="Normal 28" xfId="452" xr:uid="{00000000-0005-0000-0000-0000C3010000}"/>
    <cellStyle name="Normal 29" xfId="1" xr:uid="{00000000-0005-0000-0000-0000C4010000}"/>
    <cellStyle name="Normal 3" xfId="453" xr:uid="{00000000-0005-0000-0000-0000C5010000}"/>
    <cellStyle name="Normal 3 2" xfId="454" xr:uid="{00000000-0005-0000-0000-0000C6010000}"/>
    <cellStyle name="Normal 3 3" xfId="455" xr:uid="{00000000-0005-0000-0000-0000C7010000}"/>
    <cellStyle name="Normal 3 3 2" xfId="456" xr:uid="{00000000-0005-0000-0000-0000C8010000}"/>
    <cellStyle name="Normal 3 4" xfId="457" xr:uid="{00000000-0005-0000-0000-0000C9010000}"/>
    <cellStyle name="Normal 3 5" xfId="458" xr:uid="{00000000-0005-0000-0000-0000CA010000}"/>
    <cellStyle name="Normal 3 6" xfId="459" xr:uid="{00000000-0005-0000-0000-0000CB010000}"/>
    <cellStyle name="Normal 3_Planilha RETROFIT PALÁCIO - VRF  DEZEMBRO  2013 CRONOGRAMA 15 MESES _ R02 - 2" xfId="460" xr:uid="{00000000-0005-0000-0000-0000CC010000}"/>
    <cellStyle name="Normal 30" xfId="769" xr:uid="{00000000-0005-0000-0000-0000CD010000}"/>
    <cellStyle name="Normal 31" xfId="770" xr:uid="{00000000-0005-0000-0000-0000CE010000}"/>
    <cellStyle name="Normal 32" xfId="461" xr:uid="{00000000-0005-0000-0000-0000CF010000}"/>
    <cellStyle name="Normal 33" xfId="773" xr:uid="{00000000-0005-0000-0000-0000D0010000}"/>
    <cellStyle name="Normal 4" xfId="462" xr:uid="{00000000-0005-0000-0000-0000D1010000}"/>
    <cellStyle name="Normal 4 10" xfId="463" xr:uid="{00000000-0005-0000-0000-0000D2010000}"/>
    <cellStyle name="Normal 4 2" xfId="464" xr:uid="{00000000-0005-0000-0000-0000D3010000}"/>
    <cellStyle name="Normal 4 3" xfId="465" xr:uid="{00000000-0005-0000-0000-0000D4010000}"/>
    <cellStyle name="Normal 4 3 2" xfId="466" xr:uid="{00000000-0005-0000-0000-0000D5010000}"/>
    <cellStyle name="Normal 4 3 2 2" xfId="467" xr:uid="{00000000-0005-0000-0000-0000D6010000}"/>
    <cellStyle name="Normal 4 3 3" xfId="468" xr:uid="{00000000-0005-0000-0000-0000D7010000}"/>
    <cellStyle name="Normal 4 3 4" xfId="469" xr:uid="{00000000-0005-0000-0000-0000D8010000}"/>
    <cellStyle name="Normal 4 3_AQPNG_ORC_R01_2013_11_22(OBRA COMPLETA) 29112013-2" xfId="470" xr:uid="{00000000-0005-0000-0000-0000D9010000}"/>
    <cellStyle name="Normal 4 4" xfId="471" xr:uid="{00000000-0005-0000-0000-0000DA010000}"/>
    <cellStyle name="Normal 4 4 2" xfId="472" xr:uid="{00000000-0005-0000-0000-0000DB010000}"/>
    <cellStyle name="Normal 4 5" xfId="473" xr:uid="{00000000-0005-0000-0000-0000DC010000}"/>
    <cellStyle name="Normal 4 6" xfId="474" xr:uid="{00000000-0005-0000-0000-0000DD010000}"/>
    <cellStyle name="Normal 4 7" xfId="475" xr:uid="{00000000-0005-0000-0000-0000DE010000}"/>
    <cellStyle name="Normal 4 8" xfId="476" xr:uid="{00000000-0005-0000-0000-0000DF010000}"/>
    <cellStyle name="Normal 4_CEEP BANDEIRANTES - REV. SUELY" xfId="477" xr:uid="{00000000-0005-0000-0000-0000E0010000}"/>
    <cellStyle name="Normal 40" xfId="478" xr:uid="{00000000-0005-0000-0000-0000E1010000}"/>
    <cellStyle name="Normal 44" xfId="479" xr:uid="{00000000-0005-0000-0000-0000E2010000}"/>
    <cellStyle name="Normal 5" xfId="480" xr:uid="{00000000-0005-0000-0000-0000E3010000}"/>
    <cellStyle name="Normal 5 2" xfId="481" xr:uid="{00000000-0005-0000-0000-0000E4010000}"/>
    <cellStyle name="Normal 5 3" xfId="482" xr:uid="{00000000-0005-0000-0000-0000E5010000}"/>
    <cellStyle name="Normal 5 4" xfId="483" xr:uid="{00000000-0005-0000-0000-0000E6010000}"/>
    <cellStyle name="Normal 6" xfId="484" xr:uid="{00000000-0005-0000-0000-0000E7010000}"/>
    <cellStyle name="Normal 6 2" xfId="485" xr:uid="{00000000-0005-0000-0000-0000E8010000}"/>
    <cellStyle name="Normal 6 2 2" xfId="486" xr:uid="{00000000-0005-0000-0000-0000E9010000}"/>
    <cellStyle name="Normal 6 3" xfId="487" xr:uid="{00000000-0005-0000-0000-0000EA010000}"/>
    <cellStyle name="Normal 6_Cópia de CEEP INDÍGENA DO PARANÁ  - LICITAÇÃO" xfId="488" xr:uid="{00000000-0005-0000-0000-0000EB010000}"/>
    <cellStyle name="Normal 7" xfId="489" xr:uid="{00000000-0005-0000-0000-0000EC010000}"/>
    <cellStyle name="Normal 7 2" xfId="490" xr:uid="{00000000-0005-0000-0000-0000ED010000}"/>
    <cellStyle name="Normal 8" xfId="491" xr:uid="{00000000-0005-0000-0000-0000EE010000}"/>
    <cellStyle name="Normal 8 2" xfId="492" xr:uid="{00000000-0005-0000-0000-0000EF010000}"/>
    <cellStyle name="Normal 8 3" xfId="493" xr:uid="{00000000-0005-0000-0000-0000F0010000}"/>
    <cellStyle name="Normal 9" xfId="494" xr:uid="{00000000-0005-0000-0000-0000F1010000}"/>
    <cellStyle name="Normal 9 2" xfId="495" xr:uid="{00000000-0005-0000-0000-0000F2010000}"/>
    <cellStyle name="Normal 9 3" xfId="496" xr:uid="{00000000-0005-0000-0000-0000F3010000}"/>
    <cellStyle name="Normal 9_AQPNG_ORC_R01_2013_11_22(OBRA COMPLETA) 29112013-2" xfId="497" xr:uid="{00000000-0005-0000-0000-0000F4010000}"/>
    <cellStyle name="Normal_SEJU" xfId="772" xr:uid="{00000000-0005-0000-0000-0000F5010000}"/>
    <cellStyle name="Nota 2" xfId="498" xr:uid="{00000000-0005-0000-0000-0000F6010000}"/>
    <cellStyle name="Nota 2 2" xfId="499" xr:uid="{00000000-0005-0000-0000-0000F7010000}"/>
    <cellStyle name="Nota 2 2 2" xfId="500" xr:uid="{00000000-0005-0000-0000-0000F8010000}"/>
    <cellStyle name="Nota 2 2_CÁLCULO DE HORAS - tabela MARÇO 2014" xfId="501" xr:uid="{00000000-0005-0000-0000-0000F9010000}"/>
    <cellStyle name="Nota 2 3" xfId="502" xr:uid="{00000000-0005-0000-0000-0000FA010000}"/>
    <cellStyle name="Nota 2 3 2" xfId="503" xr:uid="{00000000-0005-0000-0000-0000FB010000}"/>
    <cellStyle name="Nota 2 3_CÁLCULO DE HORAS - tabela MARÇO 2014" xfId="504" xr:uid="{00000000-0005-0000-0000-0000FC010000}"/>
    <cellStyle name="Nota 2 4" xfId="505" xr:uid="{00000000-0005-0000-0000-0000FD010000}"/>
    <cellStyle name="Nota 2_AQPNG_ORC_R01_2013_11_22(OBRA COMPLETA) 29112013-2" xfId="506" xr:uid="{00000000-0005-0000-0000-0000FE010000}"/>
    <cellStyle name="Nota 3" xfId="507" xr:uid="{00000000-0005-0000-0000-0000FF010000}"/>
    <cellStyle name="Nota 3 2" xfId="508" xr:uid="{00000000-0005-0000-0000-000000020000}"/>
    <cellStyle name="Nota 3_CÁLCULO DE HORAS - tabela MARÇO 2014" xfId="509" xr:uid="{00000000-0005-0000-0000-000001020000}"/>
    <cellStyle name="Nota 4" xfId="510" xr:uid="{00000000-0005-0000-0000-000002020000}"/>
    <cellStyle name="Nota 5" xfId="511" xr:uid="{00000000-0005-0000-0000-000003020000}"/>
    <cellStyle name="Nota 6" xfId="512" xr:uid="{00000000-0005-0000-0000-000004020000}"/>
    <cellStyle name="Nota 6 2" xfId="513" xr:uid="{00000000-0005-0000-0000-000005020000}"/>
    <cellStyle name="Percent" xfId="514" xr:uid="{00000000-0005-0000-0000-000006020000}"/>
    <cellStyle name="Percent [2]" xfId="515" xr:uid="{00000000-0005-0000-0000-000007020000}"/>
    <cellStyle name="Percentagem 2" xfId="516" xr:uid="{00000000-0005-0000-0000-000008020000}"/>
    <cellStyle name="Percentagem 2 2" xfId="517" xr:uid="{00000000-0005-0000-0000-000009020000}"/>
    <cellStyle name="Percentagem 2 3" xfId="518" xr:uid="{00000000-0005-0000-0000-00000A020000}"/>
    <cellStyle name="Percentagem 2_AQPNG_ORC_R01_2013_11_22(OBRA COMPLETA) 29112013-2" xfId="519" xr:uid="{00000000-0005-0000-0000-00000B020000}"/>
    <cellStyle name="Percentagem 3" xfId="520" xr:uid="{00000000-0005-0000-0000-00000C020000}"/>
    <cellStyle name="Percentagem 3 2" xfId="521" xr:uid="{00000000-0005-0000-0000-00000D020000}"/>
    <cellStyle name="Percentagem 3_AQPNG_ORC_R01_2013_11_22(OBRA COMPLETA) 29112013-2" xfId="522" xr:uid="{00000000-0005-0000-0000-00000E020000}"/>
    <cellStyle name="Percentagem 4" xfId="523" xr:uid="{00000000-0005-0000-0000-00000F020000}"/>
    <cellStyle name="Percentagem 4 2" xfId="524" xr:uid="{00000000-0005-0000-0000-000010020000}"/>
    <cellStyle name="Percentagem 4_AQPNG_ORC_R01_2013_11_22(OBRA COMPLETA) 29112013-2" xfId="525" xr:uid="{00000000-0005-0000-0000-000011020000}"/>
    <cellStyle name="PLANILHA ANALITICA" xfId="526" xr:uid="{00000000-0005-0000-0000-000012020000}"/>
    <cellStyle name="PLANILHA ANALITICA 2" xfId="527" xr:uid="{00000000-0005-0000-0000-000013020000}"/>
    <cellStyle name="PLANILHA ANALITICA_AQPNG_ORC_R01_2013_11_22(OBRA COMPLETA) 29112013-2" xfId="528" xr:uid="{00000000-0005-0000-0000-000014020000}"/>
    <cellStyle name="planilhas" xfId="529" xr:uid="{00000000-0005-0000-0000-000015020000}"/>
    <cellStyle name="Porcentagem" xfId="771" builtinId="5"/>
    <cellStyle name="Porcentagem 2" xfId="530" xr:uid="{00000000-0005-0000-0000-000017020000}"/>
    <cellStyle name="Porcentagem 2 10" xfId="531" xr:uid="{00000000-0005-0000-0000-000018020000}"/>
    <cellStyle name="Porcentagem 2 2" xfId="532" xr:uid="{00000000-0005-0000-0000-000019020000}"/>
    <cellStyle name="Porcentagem 2 2 2" xfId="533" xr:uid="{00000000-0005-0000-0000-00001A020000}"/>
    <cellStyle name="Porcentagem 2 2_AQPNG_ORC_R01_2013_11_22(OBRA COMPLETA) 29112013-2" xfId="534" xr:uid="{00000000-0005-0000-0000-00001B020000}"/>
    <cellStyle name="Porcentagem 2 3" xfId="535" xr:uid="{00000000-0005-0000-0000-00001C020000}"/>
    <cellStyle name="Porcentagem 2 3 2" xfId="536" xr:uid="{00000000-0005-0000-0000-00001D020000}"/>
    <cellStyle name="Porcentagem 2 3_AQPNG_ORC_R01_2013_11_22(OBRA COMPLETA) 29112013-2" xfId="537" xr:uid="{00000000-0005-0000-0000-00001E020000}"/>
    <cellStyle name="Porcentagem 2 4" xfId="538" xr:uid="{00000000-0005-0000-0000-00001F020000}"/>
    <cellStyle name="Porcentagem 2 4 2" xfId="539" xr:uid="{00000000-0005-0000-0000-000020020000}"/>
    <cellStyle name="Porcentagem 2 4_AQPNG_ORC_R01_2013_11_22(OBRA COMPLETA) 29112013-2" xfId="540" xr:uid="{00000000-0005-0000-0000-000021020000}"/>
    <cellStyle name="Porcentagem 2 5" xfId="541" xr:uid="{00000000-0005-0000-0000-000022020000}"/>
    <cellStyle name="Porcentagem 2 5 2" xfId="542" xr:uid="{00000000-0005-0000-0000-000023020000}"/>
    <cellStyle name="Porcentagem 2 5_AQPNG_ORC_R01_2013_11_22(OBRA COMPLETA) 29112013-2" xfId="543" xr:uid="{00000000-0005-0000-0000-000024020000}"/>
    <cellStyle name="Porcentagem 2 6" xfId="544" xr:uid="{00000000-0005-0000-0000-000025020000}"/>
    <cellStyle name="Porcentagem 2 6 2" xfId="545" xr:uid="{00000000-0005-0000-0000-000026020000}"/>
    <cellStyle name="Porcentagem 2 7" xfId="546" xr:uid="{00000000-0005-0000-0000-000027020000}"/>
    <cellStyle name="Porcentagem 2 8" xfId="547" xr:uid="{00000000-0005-0000-0000-000028020000}"/>
    <cellStyle name="Porcentagem 2 9" xfId="548" xr:uid="{00000000-0005-0000-0000-000029020000}"/>
    <cellStyle name="Porcentagem 2_AQPNG_ORC_R01_2013_11_22(OBRA COMPLETA) 29112013-2" xfId="549" xr:uid="{00000000-0005-0000-0000-00002A020000}"/>
    <cellStyle name="Porcentagem 3" xfId="550" xr:uid="{00000000-0005-0000-0000-00002B020000}"/>
    <cellStyle name="Porcentagem 3 2" xfId="551" xr:uid="{00000000-0005-0000-0000-00002C020000}"/>
    <cellStyle name="Porcentagem 3 3" xfId="552" xr:uid="{00000000-0005-0000-0000-00002D020000}"/>
    <cellStyle name="Porcentagem 3 4" xfId="553" xr:uid="{00000000-0005-0000-0000-00002E020000}"/>
    <cellStyle name="Porcentagem 3_AQPNG_ORC_R01_2013_11_22(OBRA COMPLETA) 29112013-2" xfId="554" xr:uid="{00000000-0005-0000-0000-00002F020000}"/>
    <cellStyle name="Porcentagem 4" xfId="555" xr:uid="{00000000-0005-0000-0000-000030020000}"/>
    <cellStyle name="Porcentagem 4 2" xfId="556" xr:uid="{00000000-0005-0000-0000-000031020000}"/>
    <cellStyle name="Porcentagem 4 2 2" xfId="557" xr:uid="{00000000-0005-0000-0000-000032020000}"/>
    <cellStyle name="Porcentagem 4 3" xfId="558" xr:uid="{00000000-0005-0000-0000-000033020000}"/>
    <cellStyle name="Porcentagem 4 4" xfId="559" xr:uid="{00000000-0005-0000-0000-000034020000}"/>
    <cellStyle name="Porcentagem 4 5" xfId="560" xr:uid="{00000000-0005-0000-0000-000035020000}"/>
    <cellStyle name="Porcentagem 4_AQPNG_ORC_R01_2013_11_22(OBRA COMPLETA) 29112013-2" xfId="561" xr:uid="{00000000-0005-0000-0000-000036020000}"/>
    <cellStyle name="Porcentagem 5" xfId="562" xr:uid="{00000000-0005-0000-0000-000037020000}"/>
    <cellStyle name="Porcentaje" xfId="563" xr:uid="{00000000-0005-0000-0000-000038020000}"/>
    <cellStyle name="Result" xfId="564" xr:uid="{00000000-0005-0000-0000-000039020000}"/>
    <cellStyle name="Result2" xfId="565" xr:uid="{00000000-0005-0000-0000-00003A020000}"/>
    <cellStyle name="RM" xfId="566" xr:uid="{00000000-0005-0000-0000-00003B020000}"/>
    <cellStyle name="Saída 2" xfId="567" xr:uid="{00000000-0005-0000-0000-00003C020000}"/>
    <cellStyle name="Saída 2 2" xfId="568" xr:uid="{00000000-0005-0000-0000-00003D020000}"/>
    <cellStyle name="Saída 2 2 2" xfId="569" xr:uid="{00000000-0005-0000-0000-00003E020000}"/>
    <cellStyle name="Saída 2 2_CÁLCULO DE HORAS - tabela MARÇO 2014" xfId="570" xr:uid="{00000000-0005-0000-0000-00003F020000}"/>
    <cellStyle name="Saída 2 3" xfId="571" xr:uid="{00000000-0005-0000-0000-000040020000}"/>
    <cellStyle name="Saída 2 3 2" xfId="572" xr:uid="{00000000-0005-0000-0000-000041020000}"/>
    <cellStyle name="Saída 2 3_CÁLCULO DE HORAS - tabela MARÇO 2014" xfId="573" xr:uid="{00000000-0005-0000-0000-000042020000}"/>
    <cellStyle name="Saída 2 4" xfId="574" xr:uid="{00000000-0005-0000-0000-000043020000}"/>
    <cellStyle name="Saída 2_AQPNG_ORC_R01_2013_11_22(OBRA COMPLETA) 29112013-2" xfId="575" xr:uid="{00000000-0005-0000-0000-000044020000}"/>
    <cellStyle name="Saída 3" xfId="576" xr:uid="{00000000-0005-0000-0000-000045020000}"/>
    <cellStyle name="Saída 3 2" xfId="577" xr:uid="{00000000-0005-0000-0000-000046020000}"/>
    <cellStyle name="Saída 3_CÁLCULO DE HORAS - tabela MARÇO 2014" xfId="578" xr:uid="{00000000-0005-0000-0000-000047020000}"/>
    <cellStyle name="Separador de m" xfId="579" xr:uid="{00000000-0005-0000-0000-000048020000}"/>
    <cellStyle name="Separador de milhares 2" xfId="580" xr:uid="{00000000-0005-0000-0000-000049020000}"/>
    <cellStyle name="Separador de milhares 2 10" xfId="581" xr:uid="{00000000-0005-0000-0000-00004A020000}"/>
    <cellStyle name="Separador de milhares 2 10 2" xfId="582" xr:uid="{00000000-0005-0000-0000-00004B020000}"/>
    <cellStyle name="Separador de milhares 2 10 2 2" xfId="583" xr:uid="{00000000-0005-0000-0000-00004C020000}"/>
    <cellStyle name="Separador de milhares 2 2" xfId="584" xr:uid="{00000000-0005-0000-0000-00004D020000}"/>
    <cellStyle name="Separador de milhares 2 2 2" xfId="585" xr:uid="{00000000-0005-0000-0000-00004E020000}"/>
    <cellStyle name="Separador de milhares 2 2_AQPNG_ORC_R01_2013_11_22(OBRA COMPLETA) 29112013-2" xfId="586" xr:uid="{00000000-0005-0000-0000-00004F020000}"/>
    <cellStyle name="Separador de milhares 2 3" xfId="587" xr:uid="{00000000-0005-0000-0000-000050020000}"/>
    <cellStyle name="Separador de milhares 2 3 2" xfId="588" xr:uid="{00000000-0005-0000-0000-000051020000}"/>
    <cellStyle name="Separador de milhares 2 3_AQPNG_ORC_R01_2013_11_22(OBRA COMPLETA) 29112013-2" xfId="589" xr:uid="{00000000-0005-0000-0000-000052020000}"/>
    <cellStyle name="Separador de milhares 2 4" xfId="590" xr:uid="{00000000-0005-0000-0000-000053020000}"/>
    <cellStyle name="Separador de milhares 2 4 2" xfId="591" xr:uid="{00000000-0005-0000-0000-000054020000}"/>
    <cellStyle name="Separador de milhares 2 4_AQPNG_ORC_R01_2013_11_22(OBRA COMPLETA) 29112013-2" xfId="592" xr:uid="{00000000-0005-0000-0000-000055020000}"/>
    <cellStyle name="Separador de milhares 2 5" xfId="593" xr:uid="{00000000-0005-0000-0000-000056020000}"/>
    <cellStyle name="Separador de milhares 2 5 2" xfId="594" xr:uid="{00000000-0005-0000-0000-000057020000}"/>
    <cellStyle name="Separador de milhares 2 5 2 2" xfId="595" xr:uid="{00000000-0005-0000-0000-000058020000}"/>
    <cellStyle name="Separador de milhares 2 5 3" xfId="596" xr:uid="{00000000-0005-0000-0000-000059020000}"/>
    <cellStyle name="Separador de milhares 2 5_AQPNG_ORC_R01_2013_11_22(OBRA COMPLETA) 29112013-2" xfId="597" xr:uid="{00000000-0005-0000-0000-00005A020000}"/>
    <cellStyle name="Separador de milhares 2 6" xfId="598" xr:uid="{00000000-0005-0000-0000-00005B020000}"/>
    <cellStyle name="Separador de milhares 2 6 2" xfId="599" xr:uid="{00000000-0005-0000-0000-00005C020000}"/>
    <cellStyle name="Separador de milhares 2 6 3" xfId="600" xr:uid="{00000000-0005-0000-0000-00005D020000}"/>
    <cellStyle name="Separador de milhares 2 7" xfId="601" xr:uid="{00000000-0005-0000-0000-00005E020000}"/>
    <cellStyle name="Separador de milhares 2 7 2" xfId="602" xr:uid="{00000000-0005-0000-0000-00005F020000}"/>
    <cellStyle name="Separador de milhares 2 7 2 2" xfId="603" xr:uid="{00000000-0005-0000-0000-000060020000}"/>
    <cellStyle name="Separador de milhares 2 8" xfId="604" xr:uid="{00000000-0005-0000-0000-000061020000}"/>
    <cellStyle name="Separador de milhares 2 8 2" xfId="605" xr:uid="{00000000-0005-0000-0000-000062020000}"/>
    <cellStyle name="Separador de milhares 2 8 2 2" xfId="606" xr:uid="{00000000-0005-0000-0000-000063020000}"/>
    <cellStyle name="Separador de milhares 2 9" xfId="607" xr:uid="{00000000-0005-0000-0000-000064020000}"/>
    <cellStyle name="Separador de milhares 2 9 2" xfId="608" xr:uid="{00000000-0005-0000-0000-000065020000}"/>
    <cellStyle name="Separador de milhares 2 9 2 2" xfId="609" xr:uid="{00000000-0005-0000-0000-000066020000}"/>
    <cellStyle name="Separador de milhares 2_AQPNG_ORC_R01_2013_11_22(OBRA COMPLETA) 29112013-2" xfId="610" xr:uid="{00000000-0005-0000-0000-000067020000}"/>
    <cellStyle name="Separador de milhares 3" xfId="611" xr:uid="{00000000-0005-0000-0000-000068020000}"/>
    <cellStyle name="Separador de milhares 3 2" xfId="612" xr:uid="{00000000-0005-0000-0000-000069020000}"/>
    <cellStyle name="Separador de milhares 3 2 2" xfId="613" xr:uid="{00000000-0005-0000-0000-00006A020000}"/>
    <cellStyle name="Separador de milhares 3 2 3" xfId="614" xr:uid="{00000000-0005-0000-0000-00006B020000}"/>
    <cellStyle name="Separador de milhares 3 2 4" xfId="615" xr:uid="{00000000-0005-0000-0000-00006C020000}"/>
    <cellStyle name="Separador de milhares 3 2_AQPNG_ORC_R01_2013_11_22(OBRA COMPLETA) 29112013-2" xfId="616" xr:uid="{00000000-0005-0000-0000-00006D020000}"/>
    <cellStyle name="Separador de milhares 3 3" xfId="617" xr:uid="{00000000-0005-0000-0000-00006E020000}"/>
    <cellStyle name="Separador de milhares 3 3 2" xfId="618" xr:uid="{00000000-0005-0000-0000-00006F020000}"/>
    <cellStyle name="Separador de milhares 3 3_AQPNG_ORC_R01_2013_11_22(OBRA COMPLETA) 29112013-2" xfId="619" xr:uid="{00000000-0005-0000-0000-000070020000}"/>
    <cellStyle name="Separador de milhares 3 4" xfId="620" xr:uid="{00000000-0005-0000-0000-000071020000}"/>
    <cellStyle name="Separador de milhares 3 4 2" xfId="621" xr:uid="{00000000-0005-0000-0000-000072020000}"/>
    <cellStyle name="Separador de milhares 3 4 2 2" xfId="622" xr:uid="{00000000-0005-0000-0000-000073020000}"/>
    <cellStyle name="Separador de milhares 3 4 3" xfId="623" xr:uid="{00000000-0005-0000-0000-000074020000}"/>
    <cellStyle name="Separador de milhares 3 4 3 2" xfId="624" xr:uid="{00000000-0005-0000-0000-000075020000}"/>
    <cellStyle name="Separador de milhares 3 5" xfId="625" xr:uid="{00000000-0005-0000-0000-000076020000}"/>
    <cellStyle name="Separador de milhares 3 5 2" xfId="626" xr:uid="{00000000-0005-0000-0000-000077020000}"/>
    <cellStyle name="Separador de milhares 3 5 2 2" xfId="627" xr:uid="{00000000-0005-0000-0000-000078020000}"/>
    <cellStyle name="Separador de milhares 3 5 3" xfId="628" xr:uid="{00000000-0005-0000-0000-000079020000}"/>
    <cellStyle name="Separador de milhares 3 5 3 2" xfId="629" xr:uid="{00000000-0005-0000-0000-00007A020000}"/>
    <cellStyle name="Separador de milhares 3 6" xfId="630" xr:uid="{00000000-0005-0000-0000-00007B020000}"/>
    <cellStyle name="Separador de milhares 3 6 2" xfId="631" xr:uid="{00000000-0005-0000-0000-00007C020000}"/>
    <cellStyle name="Separador de milhares 3 6 2 2" xfId="632" xr:uid="{00000000-0005-0000-0000-00007D020000}"/>
    <cellStyle name="Separador de milhares 3 7" xfId="633" xr:uid="{00000000-0005-0000-0000-00007E020000}"/>
    <cellStyle name="Separador de milhares 3 7 2" xfId="634" xr:uid="{00000000-0005-0000-0000-00007F020000}"/>
    <cellStyle name="Separador de milhares 3 7 2 2" xfId="635" xr:uid="{00000000-0005-0000-0000-000080020000}"/>
    <cellStyle name="Separador de milhares 3 8" xfId="636" xr:uid="{00000000-0005-0000-0000-000081020000}"/>
    <cellStyle name="Separador de milhares 3_AQPNG_ORC_R01_2013_11_22(OBRA COMPLETA) 29112013-2" xfId="637" xr:uid="{00000000-0005-0000-0000-000082020000}"/>
    <cellStyle name="Separador de milhares 4" xfId="638" xr:uid="{00000000-0005-0000-0000-000083020000}"/>
    <cellStyle name="Separador de milhares 4 2" xfId="639" xr:uid="{00000000-0005-0000-0000-000084020000}"/>
    <cellStyle name="Separador de milhares 4 2 2" xfId="640" xr:uid="{00000000-0005-0000-0000-000085020000}"/>
    <cellStyle name="Separador de milhares 4 2_AQPNG_ORC_R01_2013_11_22(OBRA COMPLETA) 29112013-2" xfId="641" xr:uid="{00000000-0005-0000-0000-000086020000}"/>
    <cellStyle name="Separador de milhares 4 3" xfId="642" xr:uid="{00000000-0005-0000-0000-000087020000}"/>
    <cellStyle name="Separador de milhares 4 3 2" xfId="643" xr:uid="{00000000-0005-0000-0000-000088020000}"/>
    <cellStyle name="Separador de milhares 4 3_AQPNG_ORC_R01_2013_11_22(OBRA COMPLETA) 29112013-2" xfId="644" xr:uid="{00000000-0005-0000-0000-000089020000}"/>
    <cellStyle name="Separador de milhares 4 4" xfId="645" xr:uid="{00000000-0005-0000-0000-00008A020000}"/>
    <cellStyle name="Separador de milhares 4 4 2" xfId="646" xr:uid="{00000000-0005-0000-0000-00008B020000}"/>
    <cellStyle name="Separador de milhares 4 4 2 2" xfId="647" xr:uid="{00000000-0005-0000-0000-00008C020000}"/>
    <cellStyle name="Separador de milhares 4 4 3" xfId="648" xr:uid="{00000000-0005-0000-0000-00008D020000}"/>
    <cellStyle name="Separador de milhares 4 4 3 2" xfId="649" xr:uid="{00000000-0005-0000-0000-00008E020000}"/>
    <cellStyle name="Separador de milhares 4 5" xfId="650" xr:uid="{00000000-0005-0000-0000-00008F020000}"/>
    <cellStyle name="Separador de milhares 4 5 2" xfId="651" xr:uid="{00000000-0005-0000-0000-000090020000}"/>
    <cellStyle name="Separador de milhares 4 5 2 2" xfId="652" xr:uid="{00000000-0005-0000-0000-000091020000}"/>
    <cellStyle name="Separador de milhares 4 6" xfId="653" xr:uid="{00000000-0005-0000-0000-000092020000}"/>
    <cellStyle name="Separador de milhares 4 6 2" xfId="654" xr:uid="{00000000-0005-0000-0000-000093020000}"/>
    <cellStyle name="Separador de milhares 4 6 2 2" xfId="655" xr:uid="{00000000-0005-0000-0000-000094020000}"/>
    <cellStyle name="Separador de milhares 4 7" xfId="656" xr:uid="{00000000-0005-0000-0000-000095020000}"/>
    <cellStyle name="Separador de milhares 4 7 2" xfId="657" xr:uid="{00000000-0005-0000-0000-000096020000}"/>
    <cellStyle name="Separador de milhares 4 7 2 2" xfId="658" xr:uid="{00000000-0005-0000-0000-000097020000}"/>
    <cellStyle name="Separador de milhares 4 8" xfId="659" xr:uid="{00000000-0005-0000-0000-000098020000}"/>
    <cellStyle name="Separador de milhares 4 9" xfId="660" xr:uid="{00000000-0005-0000-0000-000099020000}"/>
    <cellStyle name="Separador de milhares 4_AQPNG_ORC_R01_2013_11_22(OBRA COMPLETA) 29112013-2" xfId="661" xr:uid="{00000000-0005-0000-0000-00009A020000}"/>
    <cellStyle name="Separador de milhares 5" xfId="662" xr:uid="{00000000-0005-0000-0000-00009B020000}"/>
    <cellStyle name="Separador de milhares 5 2" xfId="663" xr:uid="{00000000-0005-0000-0000-00009C020000}"/>
    <cellStyle name="Separador de milhares 5_AQPNG_ORC_R01_2013_11_22(OBRA COMPLETA) 29112013-2" xfId="664" xr:uid="{00000000-0005-0000-0000-00009D020000}"/>
    <cellStyle name="Separador de milhares 6" xfId="665" xr:uid="{00000000-0005-0000-0000-00009E020000}"/>
    <cellStyle name="Separador de milhares 6 2" xfId="666" xr:uid="{00000000-0005-0000-0000-00009F020000}"/>
    <cellStyle name="Separador de milhares 6_AQPNG_ORC_R01_2013_11_22(OBRA COMPLETA) 29112013-2" xfId="667" xr:uid="{00000000-0005-0000-0000-0000A0020000}"/>
    <cellStyle name="Separador de milhares 7" xfId="668" xr:uid="{00000000-0005-0000-0000-0000A1020000}"/>
    <cellStyle name="Separador de milhares 7 2" xfId="669" xr:uid="{00000000-0005-0000-0000-0000A2020000}"/>
    <cellStyle name="Separador de milhares 7 2 2" xfId="670" xr:uid="{00000000-0005-0000-0000-0000A3020000}"/>
    <cellStyle name="Separador de milhares 7 3" xfId="671" xr:uid="{00000000-0005-0000-0000-0000A4020000}"/>
    <cellStyle name="Separador de milhares 7 4" xfId="672" xr:uid="{00000000-0005-0000-0000-0000A5020000}"/>
    <cellStyle name="Separador de milhares 8" xfId="673" xr:uid="{00000000-0005-0000-0000-0000A6020000}"/>
    <cellStyle name="Separador de milhares 8 2" xfId="674" xr:uid="{00000000-0005-0000-0000-0000A7020000}"/>
    <cellStyle name="Separador de milhares 8 2 2" xfId="675" xr:uid="{00000000-0005-0000-0000-0000A8020000}"/>
    <cellStyle name="Separador de milhares 8 2 2 2" xfId="676" xr:uid="{00000000-0005-0000-0000-0000A9020000}"/>
    <cellStyle name="Separador de milhares 8 2 3" xfId="677" xr:uid="{00000000-0005-0000-0000-0000AA020000}"/>
    <cellStyle name="Separador de milhares 8 3" xfId="678" xr:uid="{00000000-0005-0000-0000-0000AB020000}"/>
    <cellStyle name="Separador de milhares 8 3 2" xfId="679" xr:uid="{00000000-0005-0000-0000-0000AC020000}"/>
    <cellStyle name="Separador de milhares 8 4" xfId="680" xr:uid="{00000000-0005-0000-0000-0000AD020000}"/>
    <cellStyle name="Separador de milhares 8 4 2" xfId="681" xr:uid="{00000000-0005-0000-0000-0000AE020000}"/>
    <cellStyle name="Separador de milhares 8 5" xfId="682" xr:uid="{00000000-0005-0000-0000-0000AF020000}"/>
    <cellStyle name="Separador de milhares 9" xfId="683" xr:uid="{00000000-0005-0000-0000-0000B0020000}"/>
    <cellStyle name="Separador de milhares_ELETRICA_2 2" xfId="684" xr:uid="{00000000-0005-0000-0000-0000B1020000}"/>
    <cellStyle name="Separador de milhares_ELETRICA_2 2 2" xfId="685" xr:uid="{00000000-0005-0000-0000-0000B2020000}"/>
    <cellStyle name="subhead" xfId="686" xr:uid="{00000000-0005-0000-0000-0000B3020000}"/>
    <cellStyle name="Texto de Aviso 2" xfId="687" xr:uid="{00000000-0005-0000-0000-0000B4020000}"/>
    <cellStyle name="Texto de Aviso 2 2" xfId="688" xr:uid="{00000000-0005-0000-0000-0000B5020000}"/>
    <cellStyle name="Texto de Aviso 2_AQPNG_ORC_R01_2013_11_22(OBRA COMPLETA) 29112013-2" xfId="689" xr:uid="{00000000-0005-0000-0000-0000B6020000}"/>
    <cellStyle name="Texto Explicativo 2" xfId="690" xr:uid="{00000000-0005-0000-0000-0000B7020000}"/>
    <cellStyle name="Texto Explicativo 2 2" xfId="691" xr:uid="{00000000-0005-0000-0000-0000B8020000}"/>
    <cellStyle name="Texto Explicativo 2_AQPNG_ORC_R01_2013_11_22(OBRA COMPLETA) 29112013-2" xfId="692" xr:uid="{00000000-0005-0000-0000-0000B9020000}"/>
    <cellStyle name="Título 1 2" xfId="693" xr:uid="{00000000-0005-0000-0000-0000BA020000}"/>
    <cellStyle name="Título 1 3" xfId="694" xr:uid="{00000000-0005-0000-0000-0000BB020000}"/>
    <cellStyle name="Título 2 2" xfId="695" xr:uid="{00000000-0005-0000-0000-0000BC020000}"/>
    <cellStyle name="Título 2 3" xfId="696" xr:uid="{00000000-0005-0000-0000-0000BD020000}"/>
    <cellStyle name="Título 3 2" xfId="697" xr:uid="{00000000-0005-0000-0000-0000BE020000}"/>
    <cellStyle name="Título 3 3" xfId="698" xr:uid="{00000000-0005-0000-0000-0000BF020000}"/>
    <cellStyle name="Título 4 2" xfId="699" xr:uid="{00000000-0005-0000-0000-0000C0020000}"/>
    <cellStyle name="Título 4 3" xfId="700" xr:uid="{00000000-0005-0000-0000-0000C1020000}"/>
    <cellStyle name="Título 5" xfId="701" xr:uid="{00000000-0005-0000-0000-0000C2020000}"/>
    <cellStyle name="Título 5 2" xfId="702" xr:uid="{00000000-0005-0000-0000-0000C3020000}"/>
    <cellStyle name="Título 5 3" xfId="703" xr:uid="{00000000-0005-0000-0000-0000C4020000}"/>
    <cellStyle name="Título 5_AQPNG_ORC_R01_2013_11_22(OBRA COMPLETA) 29112013-2" xfId="704" xr:uid="{00000000-0005-0000-0000-0000C5020000}"/>
    <cellStyle name="Título 6" xfId="705" xr:uid="{00000000-0005-0000-0000-0000C6020000}"/>
    <cellStyle name="Título 7" xfId="706" xr:uid="{00000000-0005-0000-0000-0000C7020000}"/>
    <cellStyle name="Total 2" xfId="707" xr:uid="{00000000-0005-0000-0000-0000C8020000}"/>
    <cellStyle name="Total 2 2" xfId="708" xr:uid="{00000000-0005-0000-0000-0000C9020000}"/>
    <cellStyle name="Total 2 2 2" xfId="709" xr:uid="{00000000-0005-0000-0000-0000CA020000}"/>
    <cellStyle name="Total 2 2_CÁLCULO DE HORAS - tabela MARÇO 2014" xfId="710" xr:uid="{00000000-0005-0000-0000-0000CB020000}"/>
    <cellStyle name="Total 2 3" xfId="711" xr:uid="{00000000-0005-0000-0000-0000CC020000}"/>
    <cellStyle name="Total 2 3 2" xfId="712" xr:uid="{00000000-0005-0000-0000-0000CD020000}"/>
    <cellStyle name="Total 2 3_CÁLCULO DE HORAS - tabela MARÇO 2014" xfId="713" xr:uid="{00000000-0005-0000-0000-0000CE020000}"/>
    <cellStyle name="Total 2 4" xfId="714" xr:uid="{00000000-0005-0000-0000-0000CF020000}"/>
    <cellStyle name="Total 2_AQPNG_ORC_R01_2013_11_22(OBRA COMPLETA) 29112013-2" xfId="715" xr:uid="{00000000-0005-0000-0000-0000D0020000}"/>
    <cellStyle name="Total 3" xfId="716" xr:uid="{00000000-0005-0000-0000-0000D1020000}"/>
    <cellStyle name="Total 3 2" xfId="717" xr:uid="{00000000-0005-0000-0000-0000D2020000}"/>
    <cellStyle name="Total 3_CÁLCULO DE HORAS - tabela MARÇO 2014" xfId="718" xr:uid="{00000000-0005-0000-0000-0000D3020000}"/>
    <cellStyle name="Verificar Célula" xfId="719" xr:uid="{00000000-0005-0000-0000-0000D4020000}"/>
    <cellStyle name="Verificar Célula 2" xfId="720" xr:uid="{00000000-0005-0000-0000-0000D5020000}"/>
    <cellStyle name="Vírgula 10" xfId="721" xr:uid="{00000000-0005-0000-0000-0000D6020000}"/>
    <cellStyle name="Vírgula 11" xfId="722" xr:uid="{00000000-0005-0000-0000-0000D7020000}"/>
    <cellStyle name="Vírgula 2" xfId="723" xr:uid="{00000000-0005-0000-0000-0000D8020000}"/>
    <cellStyle name="Vírgula 2 10" xfId="724" xr:uid="{00000000-0005-0000-0000-0000D9020000}"/>
    <cellStyle name="Vírgula 2 2" xfId="725" xr:uid="{00000000-0005-0000-0000-0000DA020000}"/>
    <cellStyle name="Vírgula 2 2 2" xfId="726" xr:uid="{00000000-0005-0000-0000-0000DB020000}"/>
    <cellStyle name="Vírgula 2 2 2 2" xfId="727" xr:uid="{00000000-0005-0000-0000-0000DC020000}"/>
    <cellStyle name="Vírgula 2 2 2 2 2" xfId="728" xr:uid="{00000000-0005-0000-0000-0000DD020000}"/>
    <cellStyle name="Vírgula 2 2 3" xfId="729" xr:uid="{00000000-0005-0000-0000-0000DE020000}"/>
    <cellStyle name="Vírgula 2 2_AQPNG_ORC_R01_2013_11_22(OBRA COMPLETA) 29112013-2" xfId="730" xr:uid="{00000000-0005-0000-0000-0000DF020000}"/>
    <cellStyle name="Vírgula 2 3" xfId="731" xr:uid="{00000000-0005-0000-0000-0000E0020000}"/>
    <cellStyle name="Vírgula 2 3 2" xfId="732" xr:uid="{00000000-0005-0000-0000-0000E1020000}"/>
    <cellStyle name="Vírgula 2 3_CÁLCULO DE HORAS - tabela MARÇO 2014" xfId="733" xr:uid="{00000000-0005-0000-0000-0000E2020000}"/>
    <cellStyle name="Vírgula 2 4" xfId="734" xr:uid="{00000000-0005-0000-0000-0000E3020000}"/>
    <cellStyle name="Vírgula 2 5" xfId="735" xr:uid="{00000000-0005-0000-0000-0000E4020000}"/>
    <cellStyle name="Vírgula 2 6" xfId="736" xr:uid="{00000000-0005-0000-0000-0000E5020000}"/>
    <cellStyle name="Vírgula 2 7" xfId="737" xr:uid="{00000000-0005-0000-0000-0000E6020000}"/>
    <cellStyle name="Vírgula 2 8" xfId="738" xr:uid="{00000000-0005-0000-0000-0000E7020000}"/>
    <cellStyle name="Vírgula 2 9" xfId="739" xr:uid="{00000000-0005-0000-0000-0000E8020000}"/>
    <cellStyle name="Vírgula 2_AQPNG_ORC_R01_2013_11_22(OBRA COMPLETA) 29112013-2" xfId="740" xr:uid="{00000000-0005-0000-0000-0000E9020000}"/>
    <cellStyle name="Vírgula 3" xfId="741" xr:uid="{00000000-0005-0000-0000-0000EA020000}"/>
    <cellStyle name="Vírgula 3 2" xfId="742" xr:uid="{00000000-0005-0000-0000-0000EB020000}"/>
    <cellStyle name="Vírgula 3_AQPNG_ORC_R01_2013_11_22(OBRA COMPLETA) 29112013-2" xfId="743" xr:uid="{00000000-0005-0000-0000-0000EC020000}"/>
    <cellStyle name="Vírgula 4" xfId="744" xr:uid="{00000000-0005-0000-0000-0000ED020000}"/>
    <cellStyle name="Vírgula 4 2" xfId="745" xr:uid="{00000000-0005-0000-0000-0000EE020000}"/>
    <cellStyle name="Vírgula 4 2 2" xfId="746" xr:uid="{00000000-0005-0000-0000-0000EF020000}"/>
    <cellStyle name="Vírgula 4 2 3" xfId="747" xr:uid="{00000000-0005-0000-0000-0000F0020000}"/>
    <cellStyle name="Vírgula 4 3" xfId="748" xr:uid="{00000000-0005-0000-0000-0000F1020000}"/>
    <cellStyle name="Vírgula 4 4" xfId="749" xr:uid="{00000000-0005-0000-0000-0000F2020000}"/>
    <cellStyle name="Vírgula 4_AQPNG_ORC_R01_2013_11_22(OBRA COMPLETA) 29112013-2" xfId="750" xr:uid="{00000000-0005-0000-0000-0000F3020000}"/>
    <cellStyle name="Vírgula 5" xfId="751" xr:uid="{00000000-0005-0000-0000-0000F4020000}"/>
    <cellStyle name="Vírgula 5 2" xfId="752" xr:uid="{00000000-0005-0000-0000-0000F5020000}"/>
    <cellStyle name="Vírgula 5_AQPNG_ORC_R01_2013_11_22(OBRA COMPLETA) 29112013-2" xfId="753" xr:uid="{00000000-0005-0000-0000-0000F6020000}"/>
    <cellStyle name="Vírgula 6" xfId="754" xr:uid="{00000000-0005-0000-0000-0000F7020000}"/>
    <cellStyle name="Vírgula 6 2" xfId="755" xr:uid="{00000000-0005-0000-0000-0000F8020000}"/>
    <cellStyle name="Vírgula 6 2 2" xfId="756" xr:uid="{00000000-0005-0000-0000-0000F9020000}"/>
    <cellStyle name="Vírgula 6 2 2 2" xfId="757" xr:uid="{00000000-0005-0000-0000-0000FA020000}"/>
    <cellStyle name="Vírgula 6 2 3" xfId="758" xr:uid="{00000000-0005-0000-0000-0000FB020000}"/>
    <cellStyle name="Vírgula 6 2 4" xfId="759" xr:uid="{00000000-0005-0000-0000-0000FC020000}"/>
    <cellStyle name="Vírgula 6 3" xfId="760" xr:uid="{00000000-0005-0000-0000-0000FD020000}"/>
    <cellStyle name="Vírgula 6 4" xfId="761" xr:uid="{00000000-0005-0000-0000-0000FE020000}"/>
    <cellStyle name="Vírgula 6 4 2" xfId="762" xr:uid="{00000000-0005-0000-0000-0000FF020000}"/>
    <cellStyle name="Vírgula 6 5" xfId="763" xr:uid="{00000000-0005-0000-0000-000000030000}"/>
    <cellStyle name="Vírgula 6 6" xfId="764" xr:uid="{00000000-0005-0000-0000-000001030000}"/>
    <cellStyle name="Vírgula 6_CÁLCULO DE HORAS - tabela MARÇO 2014" xfId="765" xr:uid="{00000000-0005-0000-0000-000002030000}"/>
    <cellStyle name="Vírgula 7" xfId="766" xr:uid="{00000000-0005-0000-0000-000003030000}"/>
    <cellStyle name="Vírgula 8" xfId="767" xr:uid="{00000000-0005-0000-0000-000004030000}"/>
    <cellStyle name="Vírgula 9" xfId="768" xr:uid="{00000000-0005-0000-0000-00000503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715"/>
  <sheetViews>
    <sheetView tabSelected="1" zoomScale="80" zoomScaleNormal="80" workbookViewId="0">
      <pane ySplit="9" topLeftCell="A10" activePane="bottomLeft" state="frozen"/>
      <selection activeCell="D32" activeCellId="4" sqref="D28 B32 C31 G28 D32"/>
      <selection pane="bottomLeft" activeCell="A4" sqref="A4:M4"/>
    </sheetView>
  </sheetViews>
  <sheetFormatPr defaultRowHeight="15"/>
  <cols>
    <col min="2" max="2" width="64.7109375" customWidth="1"/>
    <col min="4" max="4" width="12.28515625" bestFit="1" customWidth="1"/>
    <col min="5" max="5" width="9.85546875" bestFit="1" customWidth="1"/>
    <col min="6" max="6" width="9.42578125" bestFit="1" customWidth="1"/>
    <col min="7" max="7" width="13.140625" customWidth="1"/>
    <col min="8" max="8" width="9.85546875" bestFit="1" customWidth="1"/>
    <col min="9" max="9" width="10" bestFit="1" customWidth="1"/>
    <col min="10" max="10" width="12.85546875" customWidth="1"/>
    <col min="11" max="11" width="14" customWidth="1"/>
    <col min="12" max="12" width="14.42578125" bestFit="1" customWidth="1"/>
    <col min="13" max="13" width="18.140625" bestFit="1" customWidth="1"/>
    <col min="14" max="52" width="9.140625" style="10"/>
    <col min="53" max="71" width="9.140625" style="11"/>
  </cols>
  <sheetData>
    <row r="1" spans="1:14" ht="15.75">
      <c r="A1" s="138" t="s">
        <v>36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4">
      <c r="A2" s="151" t="s">
        <v>240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4">
      <c r="A3" s="151" t="s">
        <v>241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4" ht="15" customHeight="1">
      <c r="A4" s="139" t="s">
        <v>94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4" ht="15.75" customHeight="1" thickBot="1">
      <c r="A5" s="139" t="s">
        <v>95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</row>
    <row r="6" spans="1:14" ht="15.75" thickBot="1">
      <c r="A6" s="19"/>
      <c r="B6" s="20"/>
      <c r="C6" s="21"/>
      <c r="D6" s="22"/>
      <c r="E6" s="140"/>
      <c r="F6" s="140"/>
      <c r="G6" s="140"/>
      <c r="H6" s="141"/>
      <c r="I6" s="23" t="s">
        <v>31</v>
      </c>
      <c r="J6" s="24">
        <f>BDI!C20</f>
        <v>0</v>
      </c>
      <c r="K6" s="25"/>
      <c r="L6" s="25"/>
      <c r="M6" s="26"/>
    </row>
    <row r="7" spans="1:14" ht="15.75" thickBot="1">
      <c r="A7" s="27"/>
      <c r="B7" s="28"/>
      <c r="C7" s="29"/>
      <c r="D7" s="30"/>
      <c r="E7" s="31"/>
      <c r="F7" s="31"/>
      <c r="G7" s="31"/>
      <c r="H7" s="31"/>
      <c r="I7" s="31"/>
      <c r="J7" s="31"/>
      <c r="K7" s="31"/>
      <c r="L7" s="31"/>
      <c r="M7" s="91" t="s">
        <v>99</v>
      </c>
    </row>
    <row r="8" spans="1:14" ht="15" customHeight="1">
      <c r="A8" s="142" t="s">
        <v>0</v>
      </c>
      <c r="B8" s="144" t="s">
        <v>1</v>
      </c>
      <c r="C8" s="144" t="s">
        <v>2</v>
      </c>
      <c r="D8" s="146" t="s">
        <v>3</v>
      </c>
      <c r="E8" s="148" t="s">
        <v>4</v>
      </c>
      <c r="F8" s="149"/>
      <c r="G8" s="149"/>
      <c r="H8" s="149"/>
      <c r="I8" s="149"/>
      <c r="J8" s="149"/>
      <c r="K8" s="149"/>
      <c r="L8" s="149"/>
      <c r="M8" s="150"/>
    </row>
    <row r="9" spans="1:14" ht="36.75" thickBot="1">
      <c r="A9" s="143"/>
      <c r="B9" s="145"/>
      <c r="C9" s="145"/>
      <c r="D9" s="147"/>
      <c r="E9" s="32" t="s">
        <v>6</v>
      </c>
      <c r="F9" s="32" t="s">
        <v>5</v>
      </c>
      <c r="G9" s="32" t="s">
        <v>39</v>
      </c>
      <c r="H9" s="32" t="s">
        <v>7</v>
      </c>
      <c r="I9" s="32" t="s">
        <v>9</v>
      </c>
      <c r="J9" s="32" t="s">
        <v>8</v>
      </c>
      <c r="K9" s="32" t="s">
        <v>40</v>
      </c>
      <c r="L9" s="32" t="s">
        <v>10</v>
      </c>
      <c r="M9" s="32" t="s">
        <v>11</v>
      </c>
      <c r="N9" s="33"/>
    </row>
    <row r="10" spans="1:14">
      <c r="A10" s="34" t="s">
        <v>13</v>
      </c>
      <c r="B10" s="130" t="s">
        <v>41</v>
      </c>
      <c r="C10" s="131"/>
      <c r="D10" s="131"/>
      <c r="E10" s="131"/>
      <c r="F10" s="131"/>
      <c r="G10" s="131"/>
      <c r="H10" s="131"/>
      <c r="I10" s="131"/>
      <c r="J10" s="132"/>
      <c r="K10" s="35"/>
      <c r="L10" s="36">
        <f>SUM(L11:L13)</f>
        <v>0</v>
      </c>
      <c r="M10" s="36">
        <f>SUM(M11:M13)</f>
        <v>0</v>
      </c>
      <c r="N10" s="33"/>
    </row>
    <row r="11" spans="1:14">
      <c r="A11" s="37" t="s">
        <v>14</v>
      </c>
      <c r="B11" s="50" t="s">
        <v>172</v>
      </c>
      <c r="C11" s="51" t="s">
        <v>131</v>
      </c>
      <c r="D11" s="52">
        <v>0.96</v>
      </c>
      <c r="E11" s="3"/>
      <c r="F11" s="4"/>
      <c r="G11" s="4"/>
      <c r="H11" s="38">
        <f>SUM(E11:G11)</f>
        <v>0</v>
      </c>
      <c r="I11" s="39">
        <f>D11*E11</f>
        <v>0</v>
      </c>
      <c r="J11" s="39">
        <f>D11*F11</f>
        <v>0</v>
      </c>
      <c r="K11" s="39">
        <f>D11*G11</f>
        <v>0</v>
      </c>
      <c r="L11" s="40">
        <f>SUM(I11:K11)</f>
        <v>0</v>
      </c>
      <c r="M11" s="40">
        <f>ROUND((L11*$J$6)+L11,2)</f>
        <v>0</v>
      </c>
      <c r="N11" s="33"/>
    </row>
    <row r="12" spans="1:14">
      <c r="A12" s="37" t="s">
        <v>15</v>
      </c>
      <c r="B12" s="50" t="s">
        <v>130</v>
      </c>
      <c r="C12" s="51" t="s">
        <v>132</v>
      </c>
      <c r="D12" s="52">
        <v>60</v>
      </c>
      <c r="E12" s="3"/>
      <c r="F12" s="4"/>
      <c r="G12" s="4"/>
      <c r="H12" s="38">
        <f t="shared" ref="H12:H13" si="0">SUM(E12:G12)</f>
        <v>0</v>
      </c>
      <c r="I12" s="39">
        <f t="shared" ref="I12:I13" si="1">D12*E12</f>
        <v>0</v>
      </c>
      <c r="J12" s="39">
        <f t="shared" ref="J12:J13" si="2">D12*F12</f>
        <v>0</v>
      </c>
      <c r="K12" s="39">
        <f t="shared" ref="K12:K13" si="3">D12*G12</f>
        <v>0</v>
      </c>
      <c r="L12" s="40">
        <f t="shared" ref="L12:L13" si="4">SUM(I12:K12)</f>
        <v>0</v>
      </c>
      <c r="M12" s="40">
        <f t="shared" ref="M12:M13" si="5">ROUND((L12*$J$6)+L12,2)</f>
        <v>0</v>
      </c>
      <c r="N12" s="33"/>
    </row>
    <row r="13" spans="1:14" ht="24">
      <c r="A13" s="37" t="s">
        <v>16</v>
      </c>
      <c r="B13" s="50" t="s">
        <v>173</v>
      </c>
      <c r="C13" s="51" t="s">
        <v>133</v>
      </c>
      <c r="D13" s="52">
        <v>36</v>
      </c>
      <c r="E13" s="3"/>
      <c r="F13" s="4"/>
      <c r="G13" s="4"/>
      <c r="H13" s="38">
        <f t="shared" si="0"/>
        <v>0</v>
      </c>
      <c r="I13" s="39">
        <f t="shared" si="1"/>
        <v>0</v>
      </c>
      <c r="J13" s="39">
        <f t="shared" si="2"/>
        <v>0</v>
      </c>
      <c r="K13" s="39">
        <f t="shared" si="3"/>
        <v>0</v>
      </c>
      <c r="L13" s="40">
        <f t="shared" si="4"/>
        <v>0</v>
      </c>
      <c r="M13" s="40">
        <f t="shared" si="5"/>
        <v>0</v>
      </c>
      <c r="N13" s="33"/>
    </row>
    <row r="14" spans="1:14">
      <c r="A14" s="41">
        <v>2</v>
      </c>
      <c r="B14" s="42" t="s">
        <v>82</v>
      </c>
      <c r="C14" s="43"/>
      <c r="D14" s="44"/>
      <c r="E14" s="45"/>
      <c r="F14" s="45"/>
      <c r="G14" s="45"/>
      <c r="H14" s="46"/>
      <c r="I14" s="47"/>
      <c r="J14" s="47"/>
      <c r="K14" s="47"/>
      <c r="L14" s="48">
        <f>L15+L22+L29</f>
        <v>0</v>
      </c>
      <c r="M14" s="48">
        <f>M15+M22+M29</f>
        <v>0</v>
      </c>
      <c r="N14" s="33"/>
    </row>
    <row r="15" spans="1:14">
      <c r="A15" s="41" t="s">
        <v>17</v>
      </c>
      <c r="B15" s="42" t="s">
        <v>83</v>
      </c>
      <c r="C15" s="43"/>
      <c r="D15" s="44"/>
      <c r="E15" s="45"/>
      <c r="F15" s="45"/>
      <c r="G15" s="45"/>
      <c r="H15" s="46"/>
      <c r="I15" s="47"/>
      <c r="J15" s="47"/>
      <c r="K15" s="47"/>
      <c r="L15" s="48">
        <f>SUM(L16:L21)</f>
        <v>0</v>
      </c>
      <c r="M15" s="48">
        <f>SUM(M16:M21)</f>
        <v>0</v>
      </c>
      <c r="N15" s="33"/>
    </row>
    <row r="16" spans="1:14" ht="24">
      <c r="A16" s="49" t="s">
        <v>63</v>
      </c>
      <c r="B16" s="50" t="s">
        <v>210</v>
      </c>
      <c r="C16" s="51" t="s">
        <v>134</v>
      </c>
      <c r="D16" s="52">
        <v>3</v>
      </c>
      <c r="E16" s="3"/>
      <c r="F16" s="3"/>
      <c r="G16" s="3"/>
      <c r="H16" s="38">
        <f>SUM(E16:G16)</f>
        <v>0</v>
      </c>
      <c r="I16" s="53">
        <f>D16*E16</f>
        <v>0</v>
      </c>
      <c r="J16" s="53">
        <f>D16*F16</f>
        <v>0</v>
      </c>
      <c r="K16" s="53">
        <f>D16*G16</f>
        <v>0</v>
      </c>
      <c r="L16" s="38">
        <f>SUM(I16:K16)</f>
        <v>0</v>
      </c>
      <c r="M16" s="38">
        <f>ROUND((L16*$J$6)+L16,2)</f>
        <v>0</v>
      </c>
      <c r="N16" s="33"/>
    </row>
    <row r="17" spans="1:14" ht="27" customHeight="1">
      <c r="A17" s="49" t="s">
        <v>64</v>
      </c>
      <c r="B17" s="50" t="s">
        <v>211</v>
      </c>
      <c r="C17" s="51" t="s">
        <v>134</v>
      </c>
      <c r="D17" s="52">
        <v>18</v>
      </c>
      <c r="E17" s="3"/>
      <c r="F17" s="3"/>
      <c r="G17" s="3"/>
      <c r="H17" s="38">
        <f t="shared" ref="H17:H20" si="6">SUM(E17:G17)</f>
        <v>0</v>
      </c>
      <c r="I17" s="53">
        <f t="shared" ref="I17:I20" si="7">D17*E17</f>
        <v>0</v>
      </c>
      <c r="J17" s="53">
        <f t="shared" ref="J17:J20" si="8">D17*F17</f>
        <v>0</v>
      </c>
      <c r="K17" s="53">
        <f t="shared" ref="K17:K20" si="9">D17*G17</f>
        <v>0</v>
      </c>
      <c r="L17" s="38">
        <f t="shared" ref="L17:L20" si="10">SUM(I17:K17)</f>
        <v>0</v>
      </c>
      <c r="M17" s="38">
        <f t="shared" ref="M17:M20" si="11">ROUND((L17*$J$6)+L17,2)</f>
        <v>0</v>
      </c>
      <c r="N17" s="33"/>
    </row>
    <row r="18" spans="1:14" ht="24">
      <c r="A18" s="49" t="s">
        <v>205</v>
      </c>
      <c r="B18" s="50" t="s">
        <v>212</v>
      </c>
      <c r="C18" s="51" t="s">
        <v>134</v>
      </c>
      <c r="D18" s="52">
        <v>4</v>
      </c>
      <c r="E18" s="3"/>
      <c r="F18" s="3"/>
      <c r="G18" s="3"/>
      <c r="H18" s="38">
        <f t="shared" si="6"/>
        <v>0</v>
      </c>
      <c r="I18" s="53">
        <f t="shared" si="7"/>
        <v>0</v>
      </c>
      <c r="J18" s="53">
        <f t="shared" si="8"/>
        <v>0</v>
      </c>
      <c r="K18" s="53">
        <f t="shared" si="9"/>
        <v>0</v>
      </c>
      <c r="L18" s="38">
        <f t="shared" si="10"/>
        <v>0</v>
      </c>
      <c r="M18" s="38">
        <f t="shared" si="11"/>
        <v>0</v>
      </c>
      <c r="N18" s="33"/>
    </row>
    <row r="19" spans="1:14" ht="24">
      <c r="A19" s="49" t="s">
        <v>206</v>
      </c>
      <c r="B19" s="50" t="s">
        <v>213</v>
      </c>
      <c r="C19" s="51" t="s">
        <v>136</v>
      </c>
      <c r="D19" s="52">
        <v>50</v>
      </c>
      <c r="E19" s="3"/>
      <c r="F19" s="3"/>
      <c r="G19" s="3"/>
      <c r="H19" s="38">
        <f t="shared" si="6"/>
        <v>0</v>
      </c>
      <c r="I19" s="53">
        <f t="shared" si="7"/>
        <v>0</v>
      </c>
      <c r="J19" s="53">
        <f t="shared" si="8"/>
        <v>0</v>
      </c>
      <c r="K19" s="53">
        <f t="shared" si="9"/>
        <v>0</v>
      </c>
      <c r="L19" s="38">
        <f t="shared" si="10"/>
        <v>0</v>
      </c>
      <c r="M19" s="38">
        <f t="shared" si="11"/>
        <v>0</v>
      </c>
      <c r="N19" s="33"/>
    </row>
    <row r="20" spans="1:14">
      <c r="A20" s="49" t="s">
        <v>207</v>
      </c>
      <c r="B20" s="50" t="s">
        <v>209</v>
      </c>
      <c r="C20" s="51" t="s">
        <v>136</v>
      </c>
      <c r="D20" s="52">
        <v>50</v>
      </c>
      <c r="E20" s="3"/>
      <c r="F20" s="3"/>
      <c r="G20" s="3"/>
      <c r="H20" s="38">
        <f t="shared" si="6"/>
        <v>0</v>
      </c>
      <c r="I20" s="53">
        <f t="shared" si="7"/>
        <v>0</v>
      </c>
      <c r="J20" s="53">
        <f t="shared" si="8"/>
        <v>0</v>
      </c>
      <c r="K20" s="53">
        <f t="shared" si="9"/>
        <v>0</v>
      </c>
      <c r="L20" s="38">
        <f t="shared" si="10"/>
        <v>0</v>
      </c>
      <c r="M20" s="38">
        <f t="shared" si="11"/>
        <v>0</v>
      </c>
      <c r="N20" s="33"/>
    </row>
    <row r="21" spans="1:14">
      <c r="A21" s="49" t="s">
        <v>208</v>
      </c>
      <c r="B21" s="50" t="s">
        <v>243</v>
      </c>
      <c r="C21" s="51" t="s">
        <v>131</v>
      </c>
      <c r="D21" s="52">
        <v>1</v>
      </c>
      <c r="E21" s="3"/>
      <c r="F21" s="3"/>
      <c r="G21" s="3"/>
      <c r="H21" s="38">
        <f t="shared" ref="H21" si="12">SUM(E21:G21)</f>
        <v>0</v>
      </c>
      <c r="I21" s="53">
        <f t="shared" ref="I21" si="13">D21*E21</f>
        <v>0</v>
      </c>
      <c r="J21" s="53">
        <f t="shared" ref="J21" si="14">D21*F21</f>
        <v>0</v>
      </c>
      <c r="K21" s="53">
        <f t="shared" ref="K21" si="15">D21*G21</f>
        <v>0</v>
      </c>
      <c r="L21" s="38">
        <f t="shared" ref="L21" si="16">SUM(I21:K21)</f>
        <v>0</v>
      </c>
      <c r="M21" s="38">
        <f t="shared" ref="M21" si="17">ROUND((L21*$J$6)+L21,2)</f>
        <v>0</v>
      </c>
      <c r="N21" s="33"/>
    </row>
    <row r="22" spans="1:14">
      <c r="A22" s="41" t="s">
        <v>18</v>
      </c>
      <c r="B22" s="42" t="s">
        <v>84</v>
      </c>
      <c r="C22" s="43"/>
      <c r="D22" s="44"/>
      <c r="E22" s="45"/>
      <c r="F22" s="45"/>
      <c r="G22" s="45"/>
      <c r="H22" s="46"/>
      <c r="I22" s="47"/>
      <c r="J22" s="47"/>
      <c r="K22" s="47"/>
      <c r="L22" s="48">
        <f>SUM(L23:L28)</f>
        <v>0</v>
      </c>
      <c r="M22" s="48">
        <f>SUM(M23:M28)</f>
        <v>0</v>
      </c>
      <c r="N22" s="33"/>
    </row>
    <row r="23" spans="1:14">
      <c r="A23" s="49" t="s">
        <v>65</v>
      </c>
      <c r="B23" s="50" t="s">
        <v>135</v>
      </c>
      <c r="C23" s="51" t="s">
        <v>131</v>
      </c>
      <c r="D23" s="52">
        <v>153.22</v>
      </c>
      <c r="E23" s="3"/>
      <c r="F23" s="3"/>
      <c r="G23" s="3"/>
      <c r="H23" s="38">
        <f>SUM(E23:G23)</f>
        <v>0</v>
      </c>
      <c r="I23" s="53">
        <f>D23*E23</f>
        <v>0</v>
      </c>
      <c r="J23" s="53">
        <f>D23*F23</f>
        <v>0</v>
      </c>
      <c r="K23" s="53">
        <f>D23*G23</f>
        <v>0</v>
      </c>
      <c r="L23" s="38">
        <f>SUM(I23:K23)</f>
        <v>0</v>
      </c>
      <c r="M23" s="38">
        <f>ROUND((L23*$J$6)+L23,2)</f>
        <v>0</v>
      </c>
      <c r="N23" s="33"/>
    </row>
    <row r="24" spans="1:14" ht="24">
      <c r="A24" s="49" t="s">
        <v>66</v>
      </c>
      <c r="B24" s="50" t="s">
        <v>247</v>
      </c>
      <c r="C24" s="51" t="s">
        <v>131</v>
      </c>
      <c r="D24" s="52">
        <v>103.71</v>
      </c>
      <c r="E24" s="3"/>
      <c r="F24" s="3"/>
      <c r="G24" s="3"/>
      <c r="H24" s="38">
        <f t="shared" ref="H24:H27" si="18">SUM(E24:G24)</f>
        <v>0</v>
      </c>
      <c r="I24" s="53">
        <f t="shared" ref="I24:I27" si="19">D24*E24</f>
        <v>0</v>
      </c>
      <c r="J24" s="53">
        <f t="shared" ref="J24:J27" si="20">D24*F24</f>
        <v>0</v>
      </c>
      <c r="K24" s="53">
        <f t="shared" ref="K24:K27" si="21">D24*G24</f>
        <v>0</v>
      </c>
      <c r="L24" s="38">
        <f t="shared" ref="L24:L27" si="22">SUM(I24:K24)</f>
        <v>0</v>
      </c>
      <c r="M24" s="38">
        <f t="shared" ref="M24:M27" si="23">ROUND((L24*$J$6)+L24,2)</f>
        <v>0</v>
      </c>
      <c r="N24" s="33"/>
    </row>
    <row r="25" spans="1:14">
      <c r="A25" s="49" t="s">
        <v>111</v>
      </c>
      <c r="B25" s="50" t="s">
        <v>153</v>
      </c>
      <c r="C25" s="51" t="s">
        <v>131</v>
      </c>
      <c r="D25" s="52">
        <v>85.33</v>
      </c>
      <c r="E25" s="3"/>
      <c r="F25" s="3"/>
      <c r="G25" s="3"/>
      <c r="H25" s="38">
        <f t="shared" ref="H25" si="24">SUM(E25:G25)</f>
        <v>0</v>
      </c>
      <c r="I25" s="53">
        <f t="shared" ref="I25" si="25">D25*E25</f>
        <v>0</v>
      </c>
      <c r="J25" s="53">
        <f t="shared" ref="J25" si="26">D25*F25</f>
        <v>0</v>
      </c>
      <c r="K25" s="53">
        <f t="shared" ref="K25" si="27">D25*G25</f>
        <v>0</v>
      </c>
      <c r="L25" s="38">
        <f t="shared" ref="L25" si="28">SUM(I25:K25)</f>
        <v>0</v>
      </c>
      <c r="M25" s="38">
        <f t="shared" ref="M25" si="29">ROUND((L25*$J$6)+L25,2)</f>
        <v>0</v>
      </c>
      <c r="N25" s="33"/>
    </row>
    <row r="26" spans="1:14" ht="24">
      <c r="A26" s="49" t="s">
        <v>112</v>
      </c>
      <c r="B26" s="50" t="s">
        <v>248</v>
      </c>
      <c r="C26" s="51" t="s">
        <v>131</v>
      </c>
      <c r="D26" s="52">
        <v>32.17</v>
      </c>
      <c r="E26" s="3"/>
      <c r="F26" s="3"/>
      <c r="G26" s="3"/>
      <c r="H26" s="38">
        <f t="shared" ref="H26" si="30">SUM(E26:G26)</f>
        <v>0</v>
      </c>
      <c r="I26" s="53">
        <f t="shared" ref="I26" si="31">D26*E26</f>
        <v>0</v>
      </c>
      <c r="J26" s="53">
        <f t="shared" ref="J26" si="32">D26*F26</f>
        <v>0</v>
      </c>
      <c r="K26" s="53">
        <f t="shared" ref="K26" si="33">D26*G26</f>
        <v>0</v>
      </c>
      <c r="L26" s="38">
        <f t="shared" ref="L26" si="34">SUM(I26:K26)</f>
        <v>0</v>
      </c>
      <c r="M26" s="38">
        <f t="shared" ref="M26" si="35">ROUND((L26*$J$6)+L26,2)</f>
        <v>0</v>
      </c>
      <c r="N26" s="33"/>
    </row>
    <row r="27" spans="1:14">
      <c r="A27" s="49" t="s">
        <v>180</v>
      </c>
      <c r="B27" s="50" t="s">
        <v>174</v>
      </c>
      <c r="C27" s="51" t="s">
        <v>136</v>
      </c>
      <c r="D27" s="52">
        <v>76.11</v>
      </c>
      <c r="E27" s="3"/>
      <c r="F27" s="3"/>
      <c r="G27" s="3"/>
      <c r="H27" s="38">
        <f t="shared" si="18"/>
        <v>0</v>
      </c>
      <c r="I27" s="53">
        <f t="shared" si="19"/>
        <v>0</v>
      </c>
      <c r="J27" s="53">
        <f t="shared" si="20"/>
        <v>0</v>
      </c>
      <c r="K27" s="53">
        <f t="shared" si="21"/>
        <v>0</v>
      </c>
      <c r="L27" s="38">
        <f t="shared" si="22"/>
        <v>0</v>
      </c>
      <c r="M27" s="38">
        <f t="shared" si="23"/>
        <v>0</v>
      </c>
      <c r="N27" s="33"/>
    </row>
    <row r="28" spans="1:14" ht="24">
      <c r="A28" s="49" t="s">
        <v>214</v>
      </c>
      <c r="B28" s="50" t="s">
        <v>249</v>
      </c>
      <c r="C28" s="51" t="s">
        <v>131</v>
      </c>
      <c r="D28" s="52">
        <v>9.25</v>
      </c>
      <c r="E28" s="3"/>
      <c r="F28" s="3"/>
      <c r="G28" s="3"/>
      <c r="H28" s="38">
        <f>SUM(E28:G28)</f>
        <v>0</v>
      </c>
      <c r="I28" s="53">
        <f>D28*E28</f>
        <v>0</v>
      </c>
      <c r="J28" s="53">
        <f>D28*F28</f>
        <v>0</v>
      </c>
      <c r="K28" s="53">
        <f>D28*G28</f>
        <v>0</v>
      </c>
      <c r="L28" s="38">
        <f>SUM(I28:K28)</f>
        <v>0</v>
      </c>
      <c r="M28" s="38">
        <f>ROUND((L28*$J$6)+L28,2)</f>
        <v>0</v>
      </c>
      <c r="N28" s="33"/>
    </row>
    <row r="29" spans="1:14">
      <c r="A29" s="41" t="s">
        <v>244</v>
      </c>
      <c r="B29" s="42" t="s">
        <v>46</v>
      </c>
      <c r="C29" s="43"/>
      <c r="D29" s="44"/>
      <c r="E29" s="45"/>
      <c r="F29" s="45"/>
      <c r="G29" s="45"/>
      <c r="H29" s="46"/>
      <c r="I29" s="47"/>
      <c r="J29" s="47"/>
      <c r="K29" s="47"/>
      <c r="L29" s="48">
        <f>SUM(L30:L31)</f>
        <v>0</v>
      </c>
      <c r="M29" s="48">
        <f>SUM(M30:M31)</f>
        <v>0</v>
      </c>
      <c r="N29" s="33"/>
    </row>
    <row r="30" spans="1:14">
      <c r="A30" s="49" t="s">
        <v>245</v>
      </c>
      <c r="B30" s="50" t="s">
        <v>251</v>
      </c>
      <c r="C30" s="51" t="s">
        <v>131</v>
      </c>
      <c r="D30" s="52">
        <v>5.5439999999999996</v>
      </c>
      <c r="E30" s="3"/>
      <c r="F30" s="3"/>
      <c r="G30" s="3"/>
      <c r="H30" s="38">
        <f>SUM(E30:G30)</f>
        <v>0</v>
      </c>
      <c r="I30" s="53">
        <f>D30*E30</f>
        <v>0</v>
      </c>
      <c r="J30" s="53">
        <f>D30*F30</f>
        <v>0</v>
      </c>
      <c r="K30" s="53">
        <f>D30*G30</f>
        <v>0</v>
      </c>
      <c r="L30" s="38">
        <f>SUM(I30:K30)</f>
        <v>0</v>
      </c>
      <c r="M30" s="38">
        <f>ROUND((L30*$J$6)+L30,2)</f>
        <v>0</v>
      </c>
      <c r="N30" s="33"/>
    </row>
    <row r="31" spans="1:14">
      <c r="A31" s="49" t="s">
        <v>246</v>
      </c>
      <c r="B31" s="50" t="s">
        <v>250</v>
      </c>
      <c r="C31" s="51" t="s">
        <v>131</v>
      </c>
      <c r="D31" s="52">
        <v>46.37</v>
      </c>
      <c r="E31" s="3"/>
      <c r="F31" s="3"/>
      <c r="G31" s="3"/>
      <c r="H31" s="38">
        <f t="shared" ref="H31" si="36">SUM(E31:G31)</f>
        <v>0</v>
      </c>
      <c r="I31" s="53">
        <f t="shared" ref="I31" si="37">D31*E31</f>
        <v>0</v>
      </c>
      <c r="J31" s="53">
        <f t="shared" ref="J31" si="38">D31*F31</f>
        <v>0</v>
      </c>
      <c r="K31" s="53">
        <f t="shared" ref="K31" si="39">D31*G31</f>
        <v>0</v>
      </c>
      <c r="L31" s="38">
        <f t="shared" ref="L31" si="40">SUM(I31:K31)</f>
        <v>0</v>
      </c>
      <c r="M31" s="38">
        <f t="shared" ref="M31" si="41">ROUND((L31*$J$6)+L31,2)</f>
        <v>0</v>
      </c>
      <c r="N31" s="33"/>
    </row>
    <row r="32" spans="1:14">
      <c r="A32" s="34" t="s">
        <v>19</v>
      </c>
      <c r="B32" s="133" t="s">
        <v>84</v>
      </c>
      <c r="C32" s="134"/>
      <c r="D32" s="134"/>
      <c r="E32" s="134"/>
      <c r="F32" s="134"/>
      <c r="G32" s="134"/>
      <c r="H32" s="134"/>
      <c r="I32" s="134"/>
      <c r="J32" s="134"/>
      <c r="K32" s="54"/>
      <c r="L32" s="55">
        <f>SUM(L33:L44)</f>
        <v>0</v>
      </c>
      <c r="M32" s="55">
        <f>SUM(M33:M44)</f>
        <v>0</v>
      </c>
      <c r="N32" s="33"/>
    </row>
    <row r="33" spans="1:14">
      <c r="A33" s="56" t="s">
        <v>20</v>
      </c>
      <c r="B33" s="50" t="s">
        <v>252</v>
      </c>
      <c r="C33" s="51" t="s">
        <v>134</v>
      </c>
      <c r="D33" s="52">
        <v>4</v>
      </c>
      <c r="E33" s="3"/>
      <c r="F33" s="3"/>
      <c r="G33" s="3"/>
      <c r="H33" s="40">
        <f>SUM(E33:G33)</f>
        <v>0</v>
      </c>
      <c r="I33" s="39">
        <f>D33*E33</f>
        <v>0</v>
      </c>
      <c r="J33" s="39">
        <f>D33*F33</f>
        <v>0</v>
      </c>
      <c r="K33" s="39">
        <f>D33*G33</f>
        <v>0</v>
      </c>
      <c r="L33" s="40">
        <f>SUM(I33:K33)</f>
        <v>0</v>
      </c>
      <c r="M33" s="40">
        <f>ROUND((L33*$J$6)+L33,2)</f>
        <v>0</v>
      </c>
    </row>
    <row r="34" spans="1:14">
      <c r="A34" s="56" t="s">
        <v>21</v>
      </c>
      <c r="B34" s="50" t="s">
        <v>193</v>
      </c>
      <c r="C34" s="51" t="s">
        <v>136</v>
      </c>
      <c r="D34" s="52">
        <v>25</v>
      </c>
      <c r="E34" s="3"/>
      <c r="F34" s="3"/>
      <c r="G34" s="3"/>
      <c r="H34" s="40">
        <f t="shared" ref="H34:H42" si="42">SUM(E34:G34)</f>
        <v>0</v>
      </c>
      <c r="I34" s="39">
        <f t="shared" ref="I34:I42" si="43">D34*E34</f>
        <v>0</v>
      </c>
      <c r="J34" s="39">
        <f t="shared" ref="J34:J42" si="44">D34*F34</f>
        <v>0</v>
      </c>
      <c r="K34" s="39">
        <f t="shared" ref="K34:K42" si="45">D34*G34</f>
        <v>0</v>
      </c>
      <c r="L34" s="40">
        <f t="shared" ref="L34:L42" si="46">SUM(I34:K34)</f>
        <v>0</v>
      </c>
      <c r="M34" s="40">
        <f t="shared" ref="M34:M42" si="47">ROUND((L34*$J$6)+L34,2)</f>
        <v>0</v>
      </c>
    </row>
    <row r="35" spans="1:14">
      <c r="A35" s="56" t="s">
        <v>22</v>
      </c>
      <c r="B35" s="50" t="s">
        <v>138</v>
      </c>
      <c r="C35" s="51" t="s">
        <v>131</v>
      </c>
      <c r="D35" s="52">
        <v>251.33</v>
      </c>
      <c r="E35" s="3"/>
      <c r="F35" s="3"/>
      <c r="G35" s="3"/>
      <c r="H35" s="40">
        <f t="shared" si="42"/>
        <v>0</v>
      </c>
      <c r="I35" s="39">
        <f t="shared" si="43"/>
        <v>0</v>
      </c>
      <c r="J35" s="39">
        <f t="shared" si="44"/>
        <v>0</v>
      </c>
      <c r="K35" s="39">
        <f t="shared" si="45"/>
        <v>0</v>
      </c>
      <c r="L35" s="40">
        <f t="shared" si="46"/>
        <v>0</v>
      </c>
      <c r="M35" s="40">
        <f t="shared" si="47"/>
        <v>0</v>
      </c>
    </row>
    <row r="36" spans="1:14" ht="24">
      <c r="A36" s="56" t="s">
        <v>67</v>
      </c>
      <c r="B36" s="50" t="s">
        <v>253</v>
      </c>
      <c r="C36" s="51" t="s">
        <v>131</v>
      </c>
      <c r="D36" s="52">
        <v>251.33</v>
      </c>
      <c r="E36" s="3"/>
      <c r="F36" s="3"/>
      <c r="G36" s="3"/>
      <c r="H36" s="40">
        <f t="shared" si="42"/>
        <v>0</v>
      </c>
      <c r="I36" s="39">
        <f t="shared" si="43"/>
        <v>0</v>
      </c>
      <c r="J36" s="39">
        <f t="shared" si="44"/>
        <v>0</v>
      </c>
      <c r="K36" s="39">
        <f t="shared" si="45"/>
        <v>0</v>
      </c>
      <c r="L36" s="40">
        <f t="shared" si="46"/>
        <v>0</v>
      </c>
      <c r="M36" s="40">
        <f t="shared" si="47"/>
        <v>0</v>
      </c>
    </row>
    <row r="37" spans="1:14" ht="36">
      <c r="A37" s="56" t="s">
        <v>68</v>
      </c>
      <c r="B37" s="50" t="s">
        <v>215</v>
      </c>
      <c r="C37" s="51" t="s">
        <v>131</v>
      </c>
      <c r="D37" s="52">
        <v>251.33</v>
      </c>
      <c r="E37" s="3"/>
      <c r="F37" s="3"/>
      <c r="G37" s="3"/>
      <c r="H37" s="40">
        <f t="shared" si="42"/>
        <v>0</v>
      </c>
      <c r="I37" s="39">
        <f t="shared" si="43"/>
        <v>0</v>
      </c>
      <c r="J37" s="39">
        <f t="shared" si="44"/>
        <v>0</v>
      </c>
      <c r="K37" s="39">
        <f t="shared" si="45"/>
        <v>0</v>
      </c>
      <c r="L37" s="40">
        <f t="shared" si="46"/>
        <v>0</v>
      </c>
      <c r="M37" s="40">
        <f t="shared" si="47"/>
        <v>0</v>
      </c>
      <c r="N37" s="33"/>
    </row>
    <row r="38" spans="1:14" ht="48">
      <c r="A38" s="56" t="s">
        <v>69</v>
      </c>
      <c r="B38" s="50" t="s">
        <v>218</v>
      </c>
      <c r="C38" s="51" t="s">
        <v>131</v>
      </c>
      <c r="D38" s="52">
        <v>0.56000000000000005</v>
      </c>
      <c r="E38" s="3"/>
      <c r="F38" s="3"/>
      <c r="G38" s="3"/>
      <c r="H38" s="40">
        <f t="shared" si="42"/>
        <v>0</v>
      </c>
      <c r="I38" s="39">
        <f t="shared" si="43"/>
        <v>0</v>
      </c>
      <c r="J38" s="39">
        <f t="shared" si="44"/>
        <v>0</v>
      </c>
      <c r="K38" s="39">
        <f t="shared" si="45"/>
        <v>0</v>
      </c>
      <c r="L38" s="40">
        <f t="shared" si="46"/>
        <v>0</v>
      </c>
      <c r="M38" s="40">
        <f t="shared" si="47"/>
        <v>0</v>
      </c>
      <c r="N38" s="33"/>
    </row>
    <row r="39" spans="1:14" ht="36">
      <c r="A39" s="56" t="s">
        <v>70</v>
      </c>
      <c r="B39" s="50" t="s">
        <v>216</v>
      </c>
      <c r="C39" s="51" t="s">
        <v>133</v>
      </c>
      <c r="D39" s="52">
        <v>2.133</v>
      </c>
      <c r="E39" s="3"/>
      <c r="F39" s="3"/>
      <c r="G39" s="3"/>
      <c r="H39" s="40">
        <f t="shared" si="42"/>
        <v>0</v>
      </c>
      <c r="I39" s="39">
        <f t="shared" si="43"/>
        <v>0</v>
      </c>
      <c r="J39" s="39">
        <f t="shared" si="44"/>
        <v>0</v>
      </c>
      <c r="K39" s="39">
        <f t="shared" si="45"/>
        <v>0</v>
      </c>
      <c r="L39" s="40">
        <f t="shared" si="46"/>
        <v>0</v>
      </c>
      <c r="M39" s="40">
        <f t="shared" si="47"/>
        <v>0</v>
      </c>
      <c r="N39" s="33"/>
    </row>
    <row r="40" spans="1:14">
      <c r="A40" s="56" t="s">
        <v>71</v>
      </c>
      <c r="B40" s="50" t="s">
        <v>194</v>
      </c>
      <c r="C40" s="51" t="s">
        <v>131</v>
      </c>
      <c r="D40" s="52">
        <v>85.33</v>
      </c>
      <c r="E40" s="3"/>
      <c r="F40" s="3"/>
      <c r="G40" s="3"/>
      <c r="H40" s="40">
        <f t="shared" si="42"/>
        <v>0</v>
      </c>
      <c r="I40" s="39">
        <f t="shared" si="43"/>
        <v>0</v>
      </c>
      <c r="J40" s="39">
        <f t="shared" si="44"/>
        <v>0</v>
      </c>
      <c r="K40" s="39">
        <f t="shared" si="45"/>
        <v>0</v>
      </c>
      <c r="L40" s="40">
        <f t="shared" si="46"/>
        <v>0</v>
      </c>
      <c r="M40" s="40">
        <f t="shared" si="47"/>
        <v>0</v>
      </c>
      <c r="N40" s="33"/>
    </row>
    <row r="41" spans="1:14" ht="36">
      <c r="A41" s="56" t="s">
        <v>113</v>
      </c>
      <c r="B41" s="50" t="s">
        <v>217</v>
      </c>
      <c r="C41" s="51" t="s">
        <v>136</v>
      </c>
      <c r="D41" s="52">
        <v>76.11</v>
      </c>
      <c r="E41" s="3"/>
      <c r="F41" s="3"/>
      <c r="G41" s="3"/>
      <c r="H41" s="40">
        <f t="shared" si="42"/>
        <v>0</v>
      </c>
      <c r="I41" s="39">
        <f t="shared" si="43"/>
        <v>0</v>
      </c>
      <c r="J41" s="39">
        <f t="shared" si="44"/>
        <v>0</v>
      </c>
      <c r="K41" s="39">
        <f t="shared" si="45"/>
        <v>0</v>
      </c>
      <c r="L41" s="40">
        <f t="shared" si="46"/>
        <v>0</v>
      </c>
      <c r="M41" s="40">
        <f t="shared" si="47"/>
        <v>0</v>
      </c>
      <c r="N41" s="33"/>
    </row>
    <row r="42" spans="1:14">
      <c r="A42" s="56" t="s">
        <v>137</v>
      </c>
      <c r="B42" s="50" t="s">
        <v>259</v>
      </c>
      <c r="C42" s="51" t="s">
        <v>131</v>
      </c>
      <c r="D42" s="52">
        <v>103.71</v>
      </c>
      <c r="E42" s="3"/>
      <c r="F42" s="3"/>
      <c r="G42" s="3"/>
      <c r="H42" s="40">
        <f t="shared" si="42"/>
        <v>0</v>
      </c>
      <c r="I42" s="39">
        <f t="shared" si="43"/>
        <v>0</v>
      </c>
      <c r="J42" s="39">
        <f t="shared" si="44"/>
        <v>0</v>
      </c>
      <c r="K42" s="39">
        <f t="shared" si="45"/>
        <v>0</v>
      </c>
      <c r="L42" s="40">
        <f t="shared" si="46"/>
        <v>0</v>
      </c>
      <c r="M42" s="40">
        <f t="shared" si="47"/>
        <v>0</v>
      </c>
      <c r="N42" s="33"/>
    </row>
    <row r="43" spans="1:14">
      <c r="A43" s="56" t="s">
        <v>156</v>
      </c>
      <c r="B43" s="122" t="s">
        <v>254</v>
      </c>
      <c r="C43" s="123" t="s">
        <v>131</v>
      </c>
      <c r="D43" s="124">
        <v>9.25</v>
      </c>
      <c r="E43" s="5"/>
      <c r="F43" s="5"/>
      <c r="G43" s="5"/>
      <c r="H43" s="120">
        <f>SUM(E43:G43)</f>
        <v>0</v>
      </c>
      <c r="I43" s="121">
        <f>D43*E43</f>
        <v>0</v>
      </c>
      <c r="J43" s="121">
        <f>D43*F43</f>
        <v>0</v>
      </c>
      <c r="K43" s="39">
        <f>D43*G43</f>
        <v>0</v>
      </c>
      <c r="L43" s="40">
        <f>SUM(I43:K43)</f>
        <v>0</v>
      </c>
      <c r="M43" s="40">
        <f>ROUND((L43*$J$6)+L43,2)</f>
        <v>0</v>
      </c>
      <c r="N43" s="33"/>
    </row>
    <row r="44" spans="1:14">
      <c r="A44" s="34" t="s">
        <v>181</v>
      </c>
      <c r="B44" s="135" t="s">
        <v>255</v>
      </c>
      <c r="C44" s="136"/>
      <c r="D44" s="136"/>
      <c r="E44" s="136"/>
      <c r="F44" s="136"/>
      <c r="G44" s="136"/>
      <c r="H44" s="136"/>
      <c r="I44" s="136"/>
      <c r="J44" s="137"/>
      <c r="K44" s="35"/>
      <c r="L44" s="36">
        <f>SUM(L45:L47)</f>
        <v>0</v>
      </c>
      <c r="M44" s="36">
        <f>SUM(M45:M47)</f>
        <v>0</v>
      </c>
      <c r="N44" s="33"/>
    </row>
    <row r="45" spans="1:14" ht="24">
      <c r="A45" s="56" t="s">
        <v>256</v>
      </c>
      <c r="B45" s="50" t="s">
        <v>260</v>
      </c>
      <c r="C45" s="51" t="s">
        <v>133</v>
      </c>
      <c r="D45" s="52">
        <v>1.21</v>
      </c>
      <c r="E45" s="3"/>
      <c r="F45" s="3"/>
      <c r="G45" s="3"/>
      <c r="H45" s="40">
        <f>SUM(E45:G45)</f>
        <v>0</v>
      </c>
      <c r="I45" s="39">
        <f>D45*E45</f>
        <v>0</v>
      </c>
      <c r="J45" s="39">
        <f>D45*F45</f>
        <v>0</v>
      </c>
      <c r="K45" s="39">
        <f t="shared" ref="K45:K47" si="48">D45*G45</f>
        <v>0</v>
      </c>
      <c r="L45" s="40">
        <f t="shared" ref="L45:L47" si="49">SUM(I45:K45)</f>
        <v>0</v>
      </c>
      <c r="M45" s="40">
        <f t="shared" ref="M45:M47" si="50">ROUND((L45*$J$6)+L45,2)</f>
        <v>0</v>
      </c>
      <c r="N45" s="33"/>
    </row>
    <row r="46" spans="1:14" ht="36">
      <c r="A46" s="56" t="s">
        <v>257</v>
      </c>
      <c r="B46" s="50" t="s">
        <v>261</v>
      </c>
      <c r="C46" s="51" t="s">
        <v>131</v>
      </c>
      <c r="D46" s="52">
        <v>5.85</v>
      </c>
      <c r="E46" s="3"/>
      <c r="F46" s="3"/>
      <c r="G46" s="3"/>
      <c r="H46" s="40">
        <f t="shared" ref="H46:H47" si="51">SUM(E46:G46)</f>
        <v>0</v>
      </c>
      <c r="I46" s="39">
        <f t="shared" ref="I46:I47" si="52">D46*E46</f>
        <v>0</v>
      </c>
      <c r="J46" s="39">
        <f t="shared" ref="J46:J47" si="53">D46*F46</f>
        <v>0</v>
      </c>
      <c r="K46" s="39">
        <f t="shared" si="48"/>
        <v>0</v>
      </c>
      <c r="L46" s="40">
        <f t="shared" si="49"/>
        <v>0</v>
      </c>
      <c r="M46" s="40">
        <f>ROUND((L46*$J$6)+L46,2)</f>
        <v>0</v>
      </c>
      <c r="N46" s="33"/>
    </row>
    <row r="47" spans="1:14" ht="48">
      <c r="A47" s="56" t="s">
        <v>258</v>
      </c>
      <c r="B47" s="50" t="s">
        <v>262</v>
      </c>
      <c r="C47" s="51" t="s">
        <v>131</v>
      </c>
      <c r="D47" s="52">
        <v>11.7</v>
      </c>
      <c r="E47" s="3"/>
      <c r="F47" s="3"/>
      <c r="G47" s="3"/>
      <c r="H47" s="40">
        <f t="shared" si="51"/>
        <v>0</v>
      </c>
      <c r="I47" s="39">
        <f t="shared" si="52"/>
        <v>0</v>
      </c>
      <c r="J47" s="39">
        <f t="shared" si="53"/>
        <v>0</v>
      </c>
      <c r="K47" s="39">
        <f t="shared" si="48"/>
        <v>0</v>
      </c>
      <c r="L47" s="40">
        <f t="shared" si="49"/>
        <v>0</v>
      </c>
      <c r="M47" s="40">
        <f t="shared" si="50"/>
        <v>0</v>
      </c>
      <c r="N47" s="33"/>
    </row>
    <row r="48" spans="1:14">
      <c r="A48" s="34" t="s">
        <v>23</v>
      </c>
      <c r="B48" s="135" t="s">
        <v>46</v>
      </c>
      <c r="C48" s="136"/>
      <c r="D48" s="136"/>
      <c r="E48" s="136"/>
      <c r="F48" s="136"/>
      <c r="G48" s="136"/>
      <c r="H48" s="136"/>
      <c r="I48" s="136"/>
      <c r="J48" s="137"/>
      <c r="K48" s="35"/>
      <c r="L48" s="36">
        <f>SUM(L49:L57)</f>
        <v>0</v>
      </c>
      <c r="M48" s="36">
        <f>SUM(M49:M57)</f>
        <v>0</v>
      </c>
      <c r="N48" s="33"/>
    </row>
    <row r="49" spans="1:14">
      <c r="A49" s="56" t="s">
        <v>24</v>
      </c>
      <c r="B49" s="50" t="s">
        <v>154</v>
      </c>
      <c r="C49" s="51" t="s">
        <v>131</v>
      </c>
      <c r="D49" s="52">
        <v>33.89</v>
      </c>
      <c r="E49" s="3"/>
      <c r="F49" s="6"/>
      <c r="G49" s="6"/>
      <c r="H49" s="38">
        <f>SUM(E49:G49)</f>
        <v>0</v>
      </c>
      <c r="I49" s="53">
        <f>D49*E49</f>
        <v>0</v>
      </c>
      <c r="J49" s="53">
        <f>D49*F49</f>
        <v>0</v>
      </c>
      <c r="K49" s="53">
        <f>D49*G49</f>
        <v>0</v>
      </c>
      <c r="L49" s="38">
        <f>SUM(I49:K49)</f>
        <v>0</v>
      </c>
      <c r="M49" s="38">
        <f>ROUND((L49*$J$6)+L49,2)</f>
        <v>0</v>
      </c>
      <c r="N49" s="33"/>
    </row>
    <row r="50" spans="1:14" ht="24">
      <c r="A50" s="56" t="s">
        <v>72</v>
      </c>
      <c r="B50" s="50" t="s">
        <v>175</v>
      </c>
      <c r="C50" s="51" t="s">
        <v>131</v>
      </c>
      <c r="D50" s="52">
        <v>1.89</v>
      </c>
      <c r="E50" s="3"/>
      <c r="F50" s="6"/>
      <c r="G50" s="6"/>
      <c r="H50" s="38">
        <f t="shared" ref="H50:H54" si="54">SUM(E50:G50)</f>
        <v>0</v>
      </c>
      <c r="I50" s="53">
        <f t="shared" ref="I50:I54" si="55">D50*E50</f>
        <v>0</v>
      </c>
      <c r="J50" s="53">
        <f t="shared" ref="J50:J54" si="56">D50*F50</f>
        <v>0</v>
      </c>
      <c r="K50" s="53">
        <f t="shared" ref="K50:K54" si="57">D50*G50</f>
        <v>0</v>
      </c>
      <c r="L50" s="38">
        <f t="shared" ref="L50:L54" si="58">SUM(I50:K50)</f>
        <v>0</v>
      </c>
      <c r="M50" s="38">
        <f t="shared" ref="M50:M54" si="59">ROUND((L50*$J$6)+L50,2)</f>
        <v>0</v>
      </c>
      <c r="N50" s="33"/>
    </row>
    <row r="51" spans="1:14" ht="36">
      <c r="A51" s="56" t="s">
        <v>73</v>
      </c>
      <c r="B51" s="50" t="s">
        <v>263</v>
      </c>
      <c r="C51" s="51" t="s">
        <v>134</v>
      </c>
      <c r="D51" s="52">
        <v>1</v>
      </c>
      <c r="E51" s="3"/>
      <c r="F51" s="6"/>
      <c r="G51" s="6"/>
      <c r="H51" s="38">
        <f t="shared" si="54"/>
        <v>0</v>
      </c>
      <c r="I51" s="53">
        <f t="shared" si="55"/>
        <v>0</v>
      </c>
      <c r="J51" s="53">
        <f t="shared" si="56"/>
        <v>0</v>
      </c>
      <c r="K51" s="53">
        <f t="shared" si="57"/>
        <v>0</v>
      </c>
      <c r="L51" s="38">
        <f t="shared" si="58"/>
        <v>0</v>
      </c>
      <c r="M51" s="38">
        <f t="shared" si="59"/>
        <v>0</v>
      </c>
      <c r="N51" s="33"/>
    </row>
    <row r="52" spans="1:14">
      <c r="A52" s="56" t="s">
        <v>74</v>
      </c>
      <c r="B52" s="50" t="s">
        <v>219</v>
      </c>
      <c r="C52" s="51" t="s">
        <v>136</v>
      </c>
      <c r="D52" s="52">
        <v>18.260000000000002</v>
      </c>
      <c r="E52" s="3"/>
      <c r="F52" s="6"/>
      <c r="G52" s="6"/>
      <c r="H52" s="38">
        <f t="shared" si="54"/>
        <v>0</v>
      </c>
      <c r="I52" s="53">
        <f t="shared" si="55"/>
        <v>0</v>
      </c>
      <c r="J52" s="53">
        <f t="shared" si="56"/>
        <v>0</v>
      </c>
      <c r="K52" s="53">
        <f t="shared" si="57"/>
        <v>0</v>
      </c>
      <c r="L52" s="38">
        <f t="shared" si="58"/>
        <v>0</v>
      </c>
      <c r="M52" s="38">
        <f t="shared" si="59"/>
        <v>0</v>
      </c>
      <c r="N52" s="33"/>
    </row>
    <row r="53" spans="1:14">
      <c r="A53" s="56" t="s">
        <v>114</v>
      </c>
      <c r="B53" s="50" t="s">
        <v>139</v>
      </c>
      <c r="C53" s="51" t="s">
        <v>134</v>
      </c>
      <c r="D53" s="52">
        <v>6</v>
      </c>
      <c r="E53" s="3"/>
      <c r="F53" s="6"/>
      <c r="G53" s="6"/>
      <c r="H53" s="38">
        <f t="shared" si="54"/>
        <v>0</v>
      </c>
      <c r="I53" s="53">
        <f t="shared" si="55"/>
        <v>0</v>
      </c>
      <c r="J53" s="53">
        <f t="shared" si="56"/>
        <v>0</v>
      </c>
      <c r="K53" s="53">
        <f t="shared" si="57"/>
        <v>0</v>
      </c>
      <c r="L53" s="38">
        <f t="shared" si="58"/>
        <v>0</v>
      </c>
      <c r="M53" s="38">
        <f t="shared" si="59"/>
        <v>0</v>
      </c>
      <c r="N53" s="33"/>
    </row>
    <row r="54" spans="1:14" ht="24">
      <c r="A54" s="56" t="s">
        <v>149</v>
      </c>
      <c r="B54" s="50" t="s">
        <v>264</v>
      </c>
      <c r="C54" s="51" t="s">
        <v>134</v>
      </c>
      <c r="D54" s="52">
        <v>1</v>
      </c>
      <c r="E54" s="3"/>
      <c r="F54" s="6"/>
      <c r="G54" s="6"/>
      <c r="H54" s="38">
        <f t="shared" si="54"/>
        <v>0</v>
      </c>
      <c r="I54" s="53">
        <f t="shared" si="55"/>
        <v>0</v>
      </c>
      <c r="J54" s="53">
        <f t="shared" si="56"/>
        <v>0</v>
      </c>
      <c r="K54" s="53">
        <f t="shared" si="57"/>
        <v>0</v>
      </c>
      <c r="L54" s="38">
        <f t="shared" si="58"/>
        <v>0</v>
      </c>
      <c r="M54" s="38">
        <f t="shared" si="59"/>
        <v>0</v>
      </c>
      <c r="N54" s="33"/>
    </row>
    <row r="55" spans="1:14" ht="36">
      <c r="A55" s="56" t="s">
        <v>150</v>
      </c>
      <c r="B55" s="50" t="s">
        <v>266</v>
      </c>
      <c r="C55" s="51" t="s">
        <v>134</v>
      </c>
      <c r="D55" s="52">
        <v>3</v>
      </c>
      <c r="E55" s="3"/>
      <c r="F55" s="6"/>
      <c r="G55" s="6"/>
      <c r="H55" s="38">
        <f t="shared" ref="H55:H57" si="60">SUM(E55:G55)</f>
        <v>0</v>
      </c>
      <c r="I55" s="53">
        <f t="shared" ref="I55:I57" si="61">D55*E55</f>
        <v>0</v>
      </c>
      <c r="J55" s="53">
        <f t="shared" ref="J55:J57" si="62">D55*F55</f>
        <v>0</v>
      </c>
      <c r="K55" s="53">
        <f t="shared" ref="K55:K57" si="63">D55*G55</f>
        <v>0</v>
      </c>
      <c r="L55" s="38">
        <f t="shared" ref="L55:L57" si="64">SUM(I55:K55)</f>
        <v>0</v>
      </c>
      <c r="M55" s="38">
        <f t="shared" ref="M55:M57" si="65">ROUND((L55*$J$6)+L55,2)</f>
        <v>0</v>
      </c>
      <c r="N55" s="33"/>
    </row>
    <row r="56" spans="1:14">
      <c r="A56" s="56" t="s">
        <v>151</v>
      </c>
      <c r="B56" s="50" t="s">
        <v>220</v>
      </c>
      <c r="C56" s="51" t="s">
        <v>134</v>
      </c>
      <c r="D56" s="52">
        <v>2</v>
      </c>
      <c r="E56" s="3"/>
      <c r="F56" s="6"/>
      <c r="G56" s="6"/>
      <c r="H56" s="38">
        <f t="shared" si="60"/>
        <v>0</v>
      </c>
      <c r="I56" s="53">
        <f t="shared" si="61"/>
        <v>0</v>
      </c>
      <c r="J56" s="53">
        <f t="shared" si="62"/>
        <v>0</v>
      </c>
      <c r="K56" s="53">
        <f t="shared" si="63"/>
        <v>0</v>
      </c>
      <c r="L56" s="38">
        <f t="shared" si="64"/>
        <v>0</v>
      </c>
      <c r="M56" s="38">
        <f t="shared" si="65"/>
        <v>0</v>
      </c>
      <c r="N56" s="33"/>
    </row>
    <row r="57" spans="1:14" ht="36">
      <c r="A57" s="56" t="s">
        <v>157</v>
      </c>
      <c r="B57" s="50" t="s">
        <v>265</v>
      </c>
      <c r="C57" s="51" t="s">
        <v>131</v>
      </c>
      <c r="D57" s="52">
        <v>1.2</v>
      </c>
      <c r="E57" s="3"/>
      <c r="F57" s="6"/>
      <c r="G57" s="6"/>
      <c r="H57" s="38">
        <f t="shared" si="60"/>
        <v>0</v>
      </c>
      <c r="I57" s="53">
        <f t="shared" si="61"/>
        <v>0</v>
      </c>
      <c r="J57" s="53">
        <f t="shared" si="62"/>
        <v>0</v>
      </c>
      <c r="K57" s="53">
        <f t="shared" si="63"/>
        <v>0</v>
      </c>
      <c r="L57" s="38">
        <f t="shared" si="64"/>
        <v>0</v>
      </c>
      <c r="M57" s="38">
        <f t="shared" si="65"/>
        <v>0</v>
      </c>
      <c r="N57" s="33"/>
    </row>
    <row r="58" spans="1:14">
      <c r="A58" s="34" t="s">
        <v>25</v>
      </c>
      <c r="B58" s="135" t="s">
        <v>115</v>
      </c>
      <c r="C58" s="136"/>
      <c r="D58" s="136"/>
      <c r="E58" s="136"/>
      <c r="F58" s="136"/>
      <c r="G58" s="136"/>
      <c r="H58" s="136"/>
      <c r="I58" s="136"/>
      <c r="J58" s="137"/>
      <c r="K58" s="35"/>
      <c r="L58" s="36">
        <f>L59+L63+L74+L84</f>
        <v>0</v>
      </c>
      <c r="M58" s="36">
        <f>M59+M63+M74+M84</f>
        <v>0</v>
      </c>
      <c r="N58" s="33"/>
    </row>
    <row r="59" spans="1:14">
      <c r="A59" s="60" t="s">
        <v>26</v>
      </c>
      <c r="B59" s="61" t="s">
        <v>141</v>
      </c>
      <c r="C59" s="62"/>
      <c r="D59" s="62"/>
      <c r="E59" s="62"/>
      <c r="F59" s="62"/>
      <c r="G59" s="62"/>
      <c r="H59" s="62"/>
      <c r="I59" s="62"/>
      <c r="J59" s="63"/>
      <c r="K59" s="64"/>
      <c r="L59" s="65">
        <f>SUM(L60:L62)</f>
        <v>0</v>
      </c>
      <c r="M59" s="65">
        <f>SUM(M60:M62)</f>
        <v>0</v>
      </c>
    </row>
    <row r="60" spans="1:14" ht="24">
      <c r="A60" s="56" t="s">
        <v>75</v>
      </c>
      <c r="B60" s="50" t="s">
        <v>267</v>
      </c>
      <c r="C60" s="51" t="s">
        <v>134</v>
      </c>
      <c r="D60" s="52">
        <v>1</v>
      </c>
      <c r="E60" s="3"/>
      <c r="F60" s="6"/>
      <c r="G60" s="6"/>
      <c r="H60" s="38">
        <f>SUM(E60:G60)</f>
        <v>0</v>
      </c>
      <c r="I60" s="53">
        <f>D60*E60</f>
        <v>0</v>
      </c>
      <c r="J60" s="53">
        <f>D60*F60</f>
        <v>0</v>
      </c>
      <c r="K60" s="53">
        <f>D60*G60</f>
        <v>0</v>
      </c>
      <c r="L60" s="38">
        <f>SUM(I60:K60)</f>
        <v>0</v>
      </c>
      <c r="M60" s="38">
        <f>ROUND((L60*$J$6)+L60,2)</f>
        <v>0</v>
      </c>
      <c r="N60" s="33"/>
    </row>
    <row r="61" spans="1:14">
      <c r="A61" s="56" t="s">
        <v>76</v>
      </c>
      <c r="B61" s="50" t="s">
        <v>268</v>
      </c>
      <c r="C61" s="51" t="s">
        <v>134</v>
      </c>
      <c r="D61" s="52">
        <v>1</v>
      </c>
      <c r="E61" s="3"/>
      <c r="F61" s="6"/>
      <c r="G61" s="6"/>
      <c r="H61" s="38">
        <f t="shared" ref="H61" si="66">SUM(E61:G61)</f>
        <v>0</v>
      </c>
      <c r="I61" s="53">
        <f t="shared" ref="I61" si="67">D61*E61</f>
        <v>0</v>
      </c>
      <c r="J61" s="53">
        <f t="shared" ref="J61" si="68">D61*F61</f>
        <v>0</v>
      </c>
      <c r="K61" s="53">
        <f t="shared" ref="K61" si="69">D61*G61</f>
        <v>0</v>
      </c>
      <c r="L61" s="38">
        <f t="shared" ref="L61" si="70">SUM(I61:K61)</f>
        <v>0</v>
      </c>
      <c r="M61" s="38">
        <f t="shared" ref="M61" si="71">ROUND((L61*$J$6)+L61,2)</f>
        <v>0</v>
      </c>
      <c r="N61" s="33"/>
    </row>
    <row r="62" spans="1:14" ht="24">
      <c r="A62" s="56" t="s">
        <v>158</v>
      </c>
      <c r="B62" s="50" t="s">
        <v>269</v>
      </c>
      <c r="C62" s="51" t="s">
        <v>134</v>
      </c>
      <c r="D62" s="52">
        <v>1</v>
      </c>
      <c r="E62" s="3"/>
      <c r="F62" s="6"/>
      <c r="G62" s="6"/>
      <c r="H62" s="38">
        <f t="shared" ref="H62" si="72">SUM(E62:G62)</f>
        <v>0</v>
      </c>
      <c r="I62" s="53">
        <f t="shared" ref="I62" si="73">D62*E62</f>
        <v>0</v>
      </c>
      <c r="J62" s="53">
        <f t="shared" ref="J62" si="74">D62*F62</f>
        <v>0</v>
      </c>
      <c r="K62" s="53">
        <f t="shared" ref="K62" si="75">D62*G62</f>
        <v>0</v>
      </c>
      <c r="L62" s="38">
        <f t="shared" ref="L62" si="76">SUM(I62:K62)</f>
        <v>0</v>
      </c>
      <c r="M62" s="38">
        <f t="shared" ref="M62" si="77">ROUND((L62*$J$6)+L62,2)</f>
        <v>0</v>
      </c>
      <c r="N62" s="33"/>
    </row>
    <row r="63" spans="1:14">
      <c r="A63" s="60" t="s">
        <v>77</v>
      </c>
      <c r="B63" s="61" t="s">
        <v>140</v>
      </c>
      <c r="C63" s="62"/>
      <c r="D63" s="62"/>
      <c r="E63" s="62"/>
      <c r="F63" s="62"/>
      <c r="G63" s="62"/>
      <c r="H63" s="62"/>
      <c r="I63" s="62"/>
      <c r="J63" s="63"/>
      <c r="K63" s="64"/>
      <c r="L63" s="65">
        <f>SUM(L64:L73)</f>
        <v>0</v>
      </c>
      <c r="M63" s="65">
        <f>SUM(M64:M73)</f>
        <v>0</v>
      </c>
    </row>
    <row r="64" spans="1:14" ht="24">
      <c r="A64" s="56" t="s">
        <v>78</v>
      </c>
      <c r="B64" s="50" t="s">
        <v>272</v>
      </c>
      <c r="C64" s="51" t="s">
        <v>136</v>
      </c>
      <c r="D64" s="52">
        <v>3</v>
      </c>
      <c r="E64" s="3"/>
      <c r="F64" s="6"/>
      <c r="G64" s="6"/>
      <c r="H64" s="38">
        <f>SUM(E64:G64)</f>
        <v>0</v>
      </c>
      <c r="I64" s="53">
        <f>D64*E64</f>
        <v>0</v>
      </c>
      <c r="J64" s="53">
        <f>D64*F64</f>
        <v>0</v>
      </c>
      <c r="K64" s="53">
        <f>D64*G64</f>
        <v>0</v>
      </c>
      <c r="L64" s="38">
        <f>SUM(I64:K64)</f>
        <v>0</v>
      </c>
      <c r="M64" s="38">
        <f>ROUND((L64*$J$6)+L64,2)</f>
        <v>0</v>
      </c>
      <c r="N64" s="33"/>
    </row>
    <row r="65" spans="1:14" ht="24">
      <c r="A65" s="56" t="s">
        <v>79</v>
      </c>
      <c r="B65" s="50" t="s">
        <v>177</v>
      </c>
      <c r="C65" s="51" t="s">
        <v>136</v>
      </c>
      <c r="D65" s="52">
        <v>6.5</v>
      </c>
      <c r="E65" s="3"/>
      <c r="F65" s="6"/>
      <c r="G65" s="6"/>
      <c r="H65" s="38">
        <f t="shared" ref="H65:H73" si="78">SUM(E65:G65)</f>
        <v>0</v>
      </c>
      <c r="I65" s="53">
        <f t="shared" ref="I65:I73" si="79">D65*E65</f>
        <v>0</v>
      </c>
      <c r="J65" s="53">
        <f t="shared" ref="J65:J73" si="80">D65*F65</f>
        <v>0</v>
      </c>
      <c r="K65" s="53">
        <f t="shared" ref="K65:K73" si="81">D65*G65</f>
        <v>0</v>
      </c>
      <c r="L65" s="38">
        <f t="shared" ref="L65:L73" si="82">SUM(I65:K65)</f>
        <v>0</v>
      </c>
      <c r="M65" s="38">
        <f t="shared" ref="M65:M73" si="83">ROUND((L65*$J$6)+L65,2)</f>
        <v>0</v>
      </c>
      <c r="N65" s="33"/>
    </row>
    <row r="66" spans="1:14" ht="24">
      <c r="A66" s="56" t="s">
        <v>80</v>
      </c>
      <c r="B66" s="50" t="s">
        <v>273</v>
      </c>
      <c r="C66" s="51" t="s">
        <v>134</v>
      </c>
      <c r="D66" s="52">
        <v>2</v>
      </c>
      <c r="E66" s="3"/>
      <c r="F66" s="6"/>
      <c r="G66" s="6"/>
      <c r="H66" s="38">
        <f t="shared" si="78"/>
        <v>0</v>
      </c>
      <c r="I66" s="53">
        <f t="shared" si="79"/>
        <v>0</v>
      </c>
      <c r="J66" s="53">
        <f t="shared" si="80"/>
        <v>0</v>
      </c>
      <c r="K66" s="53">
        <f>D66*G66</f>
        <v>0</v>
      </c>
      <c r="L66" s="38">
        <f t="shared" si="82"/>
        <v>0</v>
      </c>
      <c r="M66" s="38">
        <f t="shared" si="83"/>
        <v>0</v>
      </c>
      <c r="N66" s="33"/>
    </row>
    <row r="67" spans="1:14">
      <c r="A67" s="56" t="s">
        <v>142</v>
      </c>
      <c r="B67" s="50" t="s">
        <v>274</v>
      </c>
      <c r="C67" s="51" t="s">
        <v>134</v>
      </c>
      <c r="D67" s="52">
        <v>1</v>
      </c>
      <c r="E67" s="3"/>
      <c r="F67" s="6"/>
      <c r="G67" s="6"/>
      <c r="H67" s="38">
        <f t="shared" si="78"/>
        <v>0</v>
      </c>
      <c r="I67" s="53">
        <f t="shared" si="79"/>
        <v>0</v>
      </c>
      <c r="J67" s="53">
        <f t="shared" si="80"/>
        <v>0</v>
      </c>
      <c r="K67" s="53">
        <f t="shared" ref="K67:K68" si="84">D67*G67</f>
        <v>0</v>
      </c>
      <c r="L67" s="38">
        <f t="shared" si="82"/>
        <v>0</v>
      </c>
      <c r="M67" s="38">
        <f t="shared" si="83"/>
        <v>0</v>
      </c>
      <c r="N67" s="33"/>
    </row>
    <row r="68" spans="1:14" ht="36">
      <c r="A68" s="56" t="s">
        <v>152</v>
      </c>
      <c r="B68" s="50" t="s">
        <v>275</v>
      </c>
      <c r="C68" s="51" t="s">
        <v>134</v>
      </c>
      <c r="D68" s="52">
        <v>4</v>
      </c>
      <c r="E68" s="3"/>
      <c r="F68" s="6"/>
      <c r="G68" s="6"/>
      <c r="H68" s="38">
        <f t="shared" si="78"/>
        <v>0</v>
      </c>
      <c r="I68" s="53">
        <f t="shared" si="79"/>
        <v>0</v>
      </c>
      <c r="J68" s="53">
        <f t="shared" si="80"/>
        <v>0</v>
      </c>
      <c r="K68" s="53">
        <f t="shared" si="84"/>
        <v>0</v>
      </c>
      <c r="L68" s="38">
        <f t="shared" si="82"/>
        <v>0</v>
      </c>
      <c r="M68" s="38">
        <f t="shared" si="83"/>
        <v>0</v>
      </c>
      <c r="N68" s="33"/>
    </row>
    <row r="69" spans="1:14" ht="24">
      <c r="A69" s="56" t="s">
        <v>160</v>
      </c>
      <c r="B69" s="50" t="s">
        <v>276</v>
      </c>
      <c r="C69" s="51" t="s">
        <v>134</v>
      </c>
      <c r="D69" s="52">
        <v>3</v>
      </c>
      <c r="E69" s="3"/>
      <c r="F69" s="6"/>
      <c r="G69" s="6"/>
      <c r="H69" s="38">
        <f t="shared" ref="H69:H70" si="85">SUM(E69:G69)</f>
        <v>0</v>
      </c>
      <c r="I69" s="53">
        <f t="shared" ref="I69:I70" si="86">D69*E69</f>
        <v>0</v>
      </c>
      <c r="J69" s="53">
        <f t="shared" ref="J69:J70" si="87">D69*F69</f>
        <v>0</v>
      </c>
      <c r="K69" s="53">
        <f t="shared" ref="K69:K70" si="88">D69*G69</f>
        <v>0</v>
      </c>
      <c r="L69" s="38">
        <f t="shared" ref="L69:L70" si="89">SUM(I69:K69)</f>
        <v>0</v>
      </c>
      <c r="M69" s="38">
        <f t="shared" ref="M69:M70" si="90">ROUND((L69*$J$6)+L69,2)</f>
        <v>0</v>
      </c>
      <c r="N69" s="33"/>
    </row>
    <row r="70" spans="1:14" ht="24">
      <c r="A70" s="56" t="s">
        <v>161</v>
      </c>
      <c r="B70" s="50" t="s">
        <v>277</v>
      </c>
      <c r="C70" s="51" t="s">
        <v>134</v>
      </c>
      <c r="D70" s="52">
        <v>2</v>
      </c>
      <c r="E70" s="3"/>
      <c r="F70" s="6"/>
      <c r="G70" s="6"/>
      <c r="H70" s="38">
        <f t="shared" si="85"/>
        <v>0</v>
      </c>
      <c r="I70" s="53">
        <f t="shared" si="86"/>
        <v>0</v>
      </c>
      <c r="J70" s="53">
        <f t="shared" si="87"/>
        <v>0</v>
      </c>
      <c r="K70" s="53">
        <f t="shared" si="88"/>
        <v>0</v>
      </c>
      <c r="L70" s="38">
        <f t="shared" si="89"/>
        <v>0</v>
      </c>
      <c r="M70" s="38">
        <f t="shared" si="90"/>
        <v>0</v>
      </c>
      <c r="N70" s="33"/>
    </row>
    <row r="71" spans="1:14" ht="24">
      <c r="A71" s="56" t="s">
        <v>182</v>
      </c>
      <c r="B71" s="50" t="s">
        <v>278</v>
      </c>
      <c r="C71" s="51" t="s">
        <v>134</v>
      </c>
      <c r="D71" s="52">
        <v>1</v>
      </c>
      <c r="E71" s="3"/>
      <c r="F71" s="6"/>
      <c r="G71" s="6"/>
      <c r="H71" s="38">
        <f t="shared" si="78"/>
        <v>0</v>
      </c>
      <c r="I71" s="53">
        <f t="shared" si="79"/>
        <v>0</v>
      </c>
      <c r="J71" s="53">
        <f t="shared" si="80"/>
        <v>0</v>
      </c>
      <c r="K71" s="53">
        <f t="shared" si="81"/>
        <v>0</v>
      </c>
      <c r="L71" s="38">
        <f t="shared" si="82"/>
        <v>0</v>
      </c>
      <c r="M71" s="38">
        <f t="shared" si="83"/>
        <v>0</v>
      </c>
      <c r="N71" s="33"/>
    </row>
    <row r="72" spans="1:14" ht="24">
      <c r="A72" s="56" t="s">
        <v>270</v>
      </c>
      <c r="B72" s="50" t="s">
        <v>279</v>
      </c>
      <c r="C72" s="51" t="s">
        <v>134</v>
      </c>
      <c r="D72" s="52">
        <v>1</v>
      </c>
      <c r="E72" s="3"/>
      <c r="F72" s="6"/>
      <c r="G72" s="6"/>
      <c r="H72" s="38">
        <f t="shared" ref="H72" si="91">SUM(E72:G72)</f>
        <v>0</v>
      </c>
      <c r="I72" s="53">
        <f t="shared" ref="I72" si="92">D72*E72</f>
        <v>0</v>
      </c>
      <c r="J72" s="53">
        <f t="shared" ref="J72" si="93">D72*F72</f>
        <v>0</v>
      </c>
      <c r="K72" s="53">
        <f t="shared" ref="K72" si="94">D72*G72</f>
        <v>0</v>
      </c>
      <c r="L72" s="38">
        <f t="shared" ref="L72" si="95">SUM(I72:K72)</f>
        <v>0</v>
      </c>
      <c r="M72" s="38">
        <f t="shared" ref="M72" si="96">ROUND((L72*$J$6)+L72,2)</f>
        <v>0</v>
      </c>
      <c r="N72" s="33"/>
    </row>
    <row r="73" spans="1:14" ht="24">
      <c r="A73" s="56" t="s">
        <v>271</v>
      </c>
      <c r="B73" s="50" t="s">
        <v>280</v>
      </c>
      <c r="C73" s="51" t="s">
        <v>136</v>
      </c>
      <c r="D73" s="52">
        <v>15</v>
      </c>
      <c r="E73" s="3"/>
      <c r="F73" s="6"/>
      <c r="G73" s="6"/>
      <c r="H73" s="38">
        <f t="shared" si="78"/>
        <v>0</v>
      </c>
      <c r="I73" s="53">
        <f t="shared" si="79"/>
        <v>0</v>
      </c>
      <c r="J73" s="53">
        <f t="shared" si="80"/>
        <v>0</v>
      </c>
      <c r="K73" s="53">
        <f t="shared" si="81"/>
        <v>0</v>
      </c>
      <c r="L73" s="38">
        <f t="shared" si="82"/>
        <v>0</v>
      </c>
      <c r="M73" s="38">
        <f t="shared" si="83"/>
        <v>0</v>
      </c>
      <c r="N73" s="33"/>
    </row>
    <row r="74" spans="1:14">
      <c r="A74" s="60" t="s">
        <v>88</v>
      </c>
      <c r="B74" s="61" t="s">
        <v>159</v>
      </c>
      <c r="C74" s="62"/>
      <c r="D74" s="62"/>
      <c r="E74" s="62"/>
      <c r="F74" s="62"/>
      <c r="G74" s="62"/>
      <c r="H74" s="62"/>
      <c r="I74" s="62"/>
      <c r="J74" s="63"/>
      <c r="K74" s="64"/>
      <c r="L74" s="65">
        <f>SUM(L75:L83)</f>
        <v>0</v>
      </c>
      <c r="M74" s="65">
        <f>SUM(M75:M83)</f>
        <v>0</v>
      </c>
    </row>
    <row r="75" spans="1:14" ht="24">
      <c r="A75" s="56" t="s">
        <v>89</v>
      </c>
      <c r="B75" s="50" t="s">
        <v>281</v>
      </c>
      <c r="C75" s="51" t="s">
        <v>136</v>
      </c>
      <c r="D75" s="52">
        <v>2</v>
      </c>
      <c r="E75" s="3"/>
      <c r="F75" s="6"/>
      <c r="G75" s="6"/>
      <c r="H75" s="38">
        <f>SUM(E75:G75)</f>
        <v>0</v>
      </c>
      <c r="I75" s="53">
        <f>D75*E75</f>
        <v>0</v>
      </c>
      <c r="J75" s="53">
        <f>D75*F75</f>
        <v>0</v>
      </c>
      <c r="K75" s="53">
        <f>D75*G75</f>
        <v>0</v>
      </c>
      <c r="L75" s="38">
        <f>SUM(I75:K75)</f>
        <v>0</v>
      </c>
      <c r="M75" s="38">
        <f>ROUND((L75*$J$6)+L75,2)</f>
        <v>0</v>
      </c>
      <c r="N75" s="33"/>
    </row>
    <row r="76" spans="1:14">
      <c r="A76" s="56" t="s">
        <v>90</v>
      </c>
      <c r="B76" s="50" t="s">
        <v>176</v>
      </c>
      <c r="C76" s="51" t="s">
        <v>136</v>
      </c>
      <c r="D76" s="52">
        <v>5</v>
      </c>
      <c r="E76" s="3"/>
      <c r="F76" s="6"/>
      <c r="G76" s="6"/>
      <c r="H76" s="38">
        <f t="shared" ref="H76" si="97">SUM(E76:G76)</f>
        <v>0</v>
      </c>
      <c r="I76" s="53">
        <f t="shared" ref="I76" si="98">D76*E76</f>
        <v>0</v>
      </c>
      <c r="J76" s="53">
        <f t="shared" ref="J76" si="99">D76*F76</f>
        <v>0</v>
      </c>
      <c r="K76" s="53">
        <f t="shared" ref="K76" si="100">D76*G76</f>
        <v>0</v>
      </c>
      <c r="L76" s="38">
        <f t="shared" ref="L76" si="101">SUM(I76:K76)</f>
        <v>0</v>
      </c>
      <c r="M76" s="38">
        <f t="shared" ref="M76" si="102">ROUND((L76*$J$6)+L76,2)</f>
        <v>0</v>
      </c>
      <c r="N76" s="33"/>
    </row>
    <row r="77" spans="1:14" ht="24">
      <c r="A77" s="56" t="s">
        <v>91</v>
      </c>
      <c r="B77" s="50" t="s">
        <v>177</v>
      </c>
      <c r="C77" s="51" t="s">
        <v>136</v>
      </c>
      <c r="D77" s="52">
        <v>1</v>
      </c>
      <c r="E77" s="3"/>
      <c r="F77" s="6"/>
      <c r="G77" s="6"/>
      <c r="H77" s="38">
        <f t="shared" ref="H77:H83" si="103">SUM(E77:G77)</f>
        <v>0</v>
      </c>
      <c r="I77" s="53">
        <f t="shared" ref="I77:I83" si="104">D77*E77</f>
        <v>0</v>
      </c>
      <c r="J77" s="53">
        <f t="shared" ref="J77:J83" si="105">D77*F77</f>
        <v>0</v>
      </c>
      <c r="K77" s="53">
        <f t="shared" ref="K77:K83" si="106">D77*G77</f>
        <v>0</v>
      </c>
      <c r="L77" s="38">
        <f t="shared" ref="L77:L83" si="107">SUM(I77:K77)</f>
        <v>0</v>
      </c>
      <c r="M77" s="38">
        <f t="shared" ref="M77:M83" si="108">ROUND((L77*$J$6)+L77,2)</f>
        <v>0</v>
      </c>
      <c r="N77" s="33"/>
    </row>
    <row r="78" spans="1:14">
      <c r="A78" s="56" t="s">
        <v>92</v>
      </c>
      <c r="B78" s="50" t="s">
        <v>282</v>
      </c>
      <c r="C78" s="51" t="s">
        <v>134</v>
      </c>
      <c r="D78" s="52">
        <v>1</v>
      </c>
      <c r="E78" s="3"/>
      <c r="F78" s="6"/>
      <c r="G78" s="6"/>
      <c r="H78" s="38">
        <f t="shared" si="103"/>
        <v>0</v>
      </c>
      <c r="I78" s="53">
        <f t="shared" si="104"/>
        <v>0</v>
      </c>
      <c r="J78" s="53">
        <f t="shared" si="105"/>
        <v>0</v>
      </c>
      <c r="K78" s="53">
        <f t="shared" si="106"/>
        <v>0</v>
      </c>
      <c r="L78" s="38">
        <f t="shared" si="107"/>
        <v>0</v>
      </c>
      <c r="M78" s="38">
        <f t="shared" si="108"/>
        <v>0</v>
      </c>
      <c r="N78" s="33"/>
    </row>
    <row r="79" spans="1:14">
      <c r="A79" s="56" t="s">
        <v>93</v>
      </c>
      <c r="B79" s="50" t="s">
        <v>283</v>
      </c>
      <c r="C79" s="51" t="s">
        <v>134</v>
      </c>
      <c r="D79" s="52">
        <v>1</v>
      </c>
      <c r="E79" s="3"/>
      <c r="F79" s="6"/>
      <c r="G79" s="6"/>
      <c r="H79" s="38">
        <f t="shared" si="103"/>
        <v>0</v>
      </c>
      <c r="I79" s="53">
        <f t="shared" si="104"/>
        <v>0</v>
      </c>
      <c r="J79" s="53">
        <f t="shared" si="105"/>
        <v>0</v>
      </c>
      <c r="K79" s="53">
        <f t="shared" si="106"/>
        <v>0</v>
      </c>
      <c r="L79" s="38">
        <f t="shared" si="107"/>
        <v>0</v>
      </c>
      <c r="M79" s="38">
        <f t="shared" si="108"/>
        <v>0</v>
      </c>
      <c r="N79" s="33"/>
    </row>
    <row r="80" spans="1:14" ht="36">
      <c r="A80" s="56" t="s">
        <v>183</v>
      </c>
      <c r="B80" s="50" t="s">
        <v>195</v>
      </c>
      <c r="C80" s="51" t="s">
        <v>134</v>
      </c>
      <c r="D80" s="52">
        <v>1</v>
      </c>
      <c r="E80" s="3"/>
      <c r="F80" s="6"/>
      <c r="G80" s="6"/>
      <c r="H80" s="38">
        <f t="shared" si="103"/>
        <v>0</v>
      </c>
      <c r="I80" s="53">
        <f t="shared" si="104"/>
        <v>0</v>
      </c>
      <c r="J80" s="53">
        <f t="shared" si="105"/>
        <v>0</v>
      </c>
      <c r="K80" s="53">
        <f t="shared" si="106"/>
        <v>0</v>
      </c>
      <c r="L80" s="38">
        <f t="shared" si="107"/>
        <v>0</v>
      </c>
      <c r="M80" s="38">
        <f t="shared" si="108"/>
        <v>0</v>
      </c>
      <c r="N80" s="33"/>
    </row>
    <row r="81" spans="1:14" ht="24">
      <c r="A81" s="56" t="s">
        <v>184</v>
      </c>
      <c r="B81" s="50" t="s">
        <v>196</v>
      </c>
      <c r="C81" s="51" t="s">
        <v>136</v>
      </c>
      <c r="D81" s="52">
        <v>5</v>
      </c>
      <c r="E81" s="3"/>
      <c r="F81" s="6"/>
      <c r="G81" s="6"/>
      <c r="H81" s="38">
        <f t="shared" si="103"/>
        <v>0</v>
      </c>
      <c r="I81" s="53">
        <f t="shared" si="104"/>
        <v>0</v>
      </c>
      <c r="J81" s="53">
        <f t="shared" si="105"/>
        <v>0</v>
      </c>
      <c r="K81" s="53">
        <f t="shared" si="106"/>
        <v>0</v>
      </c>
      <c r="L81" s="38">
        <f t="shared" si="107"/>
        <v>0</v>
      </c>
      <c r="M81" s="38">
        <f t="shared" si="108"/>
        <v>0</v>
      </c>
      <c r="N81" s="33"/>
    </row>
    <row r="82" spans="1:14" ht="36">
      <c r="A82" s="56" t="s">
        <v>185</v>
      </c>
      <c r="B82" s="50" t="s">
        <v>284</v>
      </c>
      <c r="C82" s="51" t="s">
        <v>134</v>
      </c>
      <c r="D82" s="52">
        <v>1</v>
      </c>
      <c r="E82" s="3"/>
      <c r="F82" s="6"/>
      <c r="G82" s="6"/>
      <c r="H82" s="38">
        <f t="shared" si="103"/>
        <v>0</v>
      </c>
      <c r="I82" s="53">
        <f t="shared" si="104"/>
        <v>0</v>
      </c>
      <c r="J82" s="53">
        <f t="shared" si="105"/>
        <v>0</v>
      </c>
      <c r="K82" s="53">
        <f t="shared" si="106"/>
        <v>0</v>
      </c>
      <c r="L82" s="38">
        <f t="shared" si="107"/>
        <v>0</v>
      </c>
      <c r="M82" s="38">
        <f t="shared" si="108"/>
        <v>0</v>
      </c>
      <c r="N82" s="33"/>
    </row>
    <row r="83" spans="1:14" ht="36">
      <c r="A83" s="56" t="s">
        <v>186</v>
      </c>
      <c r="B83" s="50" t="s">
        <v>285</v>
      </c>
      <c r="C83" s="51" t="s">
        <v>134</v>
      </c>
      <c r="D83" s="52">
        <v>2</v>
      </c>
      <c r="E83" s="3"/>
      <c r="F83" s="6"/>
      <c r="G83" s="6"/>
      <c r="H83" s="38">
        <f t="shared" si="103"/>
        <v>0</v>
      </c>
      <c r="I83" s="53">
        <f t="shared" si="104"/>
        <v>0</v>
      </c>
      <c r="J83" s="53">
        <f t="shared" si="105"/>
        <v>0</v>
      </c>
      <c r="K83" s="53">
        <f t="shared" si="106"/>
        <v>0</v>
      </c>
      <c r="L83" s="38">
        <f t="shared" si="107"/>
        <v>0</v>
      </c>
      <c r="M83" s="38">
        <f t="shared" si="108"/>
        <v>0</v>
      </c>
      <c r="N83" s="33"/>
    </row>
    <row r="84" spans="1:14">
      <c r="A84" s="60" t="s">
        <v>162</v>
      </c>
      <c r="B84" s="61" t="s">
        <v>116</v>
      </c>
      <c r="C84" s="62"/>
      <c r="D84" s="62"/>
      <c r="E84" s="62"/>
      <c r="F84" s="62"/>
      <c r="G84" s="62"/>
      <c r="H84" s="62"/>
      <c r="I84" s="62"/>
      <c r="J84" s="63"/>
      <c r="K84" s="64"/>
      <c r="L84" s="65">
        <f>SUM(L85:L92)</f>
        <v>0</v>
      </c>
      <c r="M84" s="65">
        <f>SUM(M85:M92)</f>
        <v>0</v>
      </c>
    </row>
    <row r="85" spans="1:14">
      <c r="A85" s="56" t="s">
        <v>163</v>
      </c>
      <c r="B85" s="50" t="s">
        <v>289</v>
      </c>
      <c r="C85" s="51" t="s">
        <v>134</v>
      </c>
      <c r="D85" s="52">
        <v>2</v>
      </c>
      <c r="E85" s="3"/>
      <c r="F85" s="6"/>
      <c r="G85" s="6"/>
      <c r="H85" s="38">
        <f>SUM(E85:G85)</f>
        <v>0</v>
      </c>
      <c r="I85" s="53">
        <f>D85*E85</f>
        <v>0</v>
      </c>
      <c r="J85" s="53">
        <f>D85*F85</f>
        <v>0</v>
      </c>
      <c r="K85" s="53">
        <f>D85*G85</f>
        <v>0</v>
      </c>
      <c r="L85" s="38">
        <f>SUM(I85:K85)</f>
        <v>0</v>
      </c>
      <c r="M85" s="38">
        <f>ROUND((L85*$J$6)+L85,2)</f>
        <v>0</v>
      </c>
      <c r="N85" s="33"/>
    </row>
    <row r="86" spans="1:14" ht="24">
      <c r="A86" s="56" t="s">
        <v>164</v>
      </c>
      <c r="B86" s="50" t="s">
        <v>291</v>
      </c>
      <c r="C86" s="51" t="s">
        <v>134</v>
      </c>
      <c r="D86" s="52">
        <v>1</v>
      </c>
      <c r="E86" s="3"/>
      <c r="F86" s="6"/>
      <c r="G86" s="6"/>
      <c r="H86" s="38">
        <f t="shared" ref="H86:H88" si="109">SUM(E86:G86)</f>
        <v>0</v>
      </c>
      <c r="I86" s="53">
        <f t="shared" ref="I86:I88" si="110">D86*E86</f>
        <v>0</v>
      </c>
      <c r="J86" s="53">
        <f t="shared" ref="J86:J88" si="111">D86*F86</f>
        <v>0</v>
      </c>
      <c r="K86" s="53">
        <f t="shared" ref="K86:K88" si="112">D86*G86</f>
        <v>0</v>
      </c>
      <c r="L86" s="38">
        <f t="shared" ref="L86:L88" si="113">SUM(I86:K86)</f>
        <v>0</v>
      </c>
      <c r="M86" s="38">
        <f t="shared" ref="M86:M88" si="114">ROUND((L86*$J$6)+L86,2)</f>
        <v>0</v>
      </c>
      <c r="N86" s="33"/>
    </row>
    <row r="87" spans="1:14" ht="24">
      <c r="A87" s="56" t="s">
        <v>165</v>
      </c>
      <c r="B87" s="50" t="s">
        <v>290</v>
      </c>
      <c r="C87" s="51" t="s">
        <v>134</v>
      </c>
      <c r="D87" s="52">
        <v>1</v>
      </c>
      <c r="E87" s="3"/>
      <c r="F87" s="6"/>
      <c r="G87" s="6"/>
      <c r="H87" s="38">
        <f t="shared" si="109"/>
        <v>0</v>
      </c>
      <c r="I87" s="53">
        <f t="shared" si="110"/>
        <v>0</v>
      </c>
      <c r="J87" s="53">
        <f t="shared" si="111"/>
        <v>0</v>
      </c>
      <c r="K87" s="53">
        <f t="shared" si="112"/>
        <v>0</v>
      </c>
      <c r="L87" s="38">
        <f t="shared" si="113"/>
        <v>0</v>
      </c>
      <c r="M87" s="38">
        <f t="shared" si="114"/>
        <v>0</v>
      </c>
      <c r="N87" s="33"/>
    </row>
    <row r="88" spans="1:14" ht="36">
      <c r="A88" s="56" t="s">
        <v>166</v>
      </c>
      <c r="B88" s="50" t="s">
        <v>292</v>
      </c>
      <c r="C88" s="51" t="s">
        <v>134</v>
      </c>
      <c r="D88" s="52">
        <v>2</v>
      </c>
      <c r="E88" s="3"/>
      <c r="F88" s="6"/>
      <c r="G88" s="6"/>
      <c r="H88" s="38">
        <f t="shared" si="109"/>
        <v>0</v>
      </c>
      <c r="I88" s="53">
        <f t="shared" si="110"/>
        <v>0</v>
      </c>
      <c r="J88" s="53">
        <f t="shared" si="111"/>
        <v>0</v>
      </c>
      <c r="K88" s="53">
        <f t="shared" si="112"/>
        <v>0</v>
      </c>
      <c r="L88" s="38">
        <f t="shared" si="113"/>
        <v>0</v>
      </c>
      <c r="M88" s="38">
        <f t="shared" si="114"/>
        <v>0</v>
      </c>
      <c r="N88" s="33"/>
    </row>
    <row r="89" spans="1:14" ht="48">
      <c r="A89" s="56" t="s">
        <v>167</v>
      </c>
      <c r="B89" s="50" t="s">
        <v>221</v>
      </c>
      <c r="C89" s="51" t="s">
        <v>134</v>
      </c>
      <c r="D89" s="52">
        <v>4</v>
      </c>
      <c r="E89" s="3"/>
      <c r="F89" s="6"/>
      <c r="G89" s="6"/>
      <c r="H89" s="38">
        <f t="shared" ref="H89:H92" si="115">SUM(E89:G89)</f>
        <v>0</v>
      </c>
      <c r="I89" s="53">
        <f t="shared" ref="I89:I92" si="116">D89*E89</f>
        <v>0</v>
      </c>
      <c r="J89" s="53">
        <f t="shared" ref="J89:J92" si="117">D89*F89</f>
        <v>0</v>
      </c>
      <c r="K89" s="53">
        <f t="shared" ref="K89:K92" si="118">D89*G89</f>
        <v>0</v>
      </c>
      <c r="L89" s="38">
        <f t="shared" ref="L89:L92" si="119">SUM(I89:K89)</f>
        <v>0</v>
      </c>
      <c r="M89" s="38">
        <f t="shared" ref="M89:M90" si="120">ROUND((L89*$J$6)+L89,2)</f>
        <v>0</v>
      </c>
      <c r="N89" s="33"/>
    </row>
    <row r="90" spans="1:14">
      <c r="A90" s="56" t="s">
        <v>286</v>
      </c>
      <c r="B90" s="50" t="s">
        <v>293</v>
      </c>
      <c r="C90" s="51" t="s">
        <v>134</v>
      </c>
      <c r="D90" s="52">
        <v>2</v>
      </c>
      <c r="E90" s="3"/>
      <c r="F90" s="6"/>
      <c r="G90" s="6"/>
      <c r="H90" s="38">
        <f t="shared" si="115"/>
        <v>0</v>
      </c>
      <c r="I90" s="53">
        <f t="shared" si="116"/>
        <v>0</v>
      </c>
      <c r="J90" s="53">
        <f t="shared" si="117"/>
        <v>0</v>
      </c>
      <c r="K90" s="53">
        <f t="shared" si="118"/>
        <v>0</v>
      </c>
      <c r="L90" s="38">
        <f t="shared" si="119"/>
        <v>0</v>
      </c>
      <c r="M90" s="38">
        <f t="shared" si="120"/>
        <v>0</v>
      </c>
      <c r="N90" s="33"/>
    </row>
    <row r="91" spans="1:14" ht="24">
      <c r="A91" s="56" t="s">
        <v>287</v>
      </c>
      <c r="B91" s="50" t="s">
        <v>294</v>
      </c>
      <c r="C91" s="51" t="s">
        <v>134</v>
      </c>
      <c r="D91" s="52">
        <v>2</v>
      </c>
      <c r="E91" s="3"/>
      <c r="F91" s="6"/>
      <c r="G91" s="6"/>
      <c r="H91" s="38">
        <f t="shared" si="115"/>
        <v>0</v>
      </c>
      <c r="I91" s="53">
        <f t="shared" si="116"/>
        <v>0</v>
      </c>
      <c r="J91" s="53">
        <f t="shared" si="117"/>
        <v>0</v>
      </c>
      <c r="K91" s="53">
        <f t="shared" si="118"/>
        <v>0</v>
      </c>
      <c r="L91" s="38">
        <f t="shared" si="119"/>
        <v>0</v>
      </c>
      <c r="M91" s="38">
        <f>ROUND((L91*$J$6)+L91,2)</f>
        <v>0</v>
      </c>
      <c r="N91" s="33"/>
    </row>
    <row r="92" spans="1:14">
      <c r="A92" s="56" t="s">
        <v>288</v>
      </c>
      <c r="B92" s="50" t="s">
        <v>295</v>
      </c>
      <c r="C92" s="51" t="s">
        <v>134</v>
      </c>
      <c r="D92" s="52">
        <v>1</v>
      </c>
      <c r="E92" s="3"/>
      <c r="F92" s="6"/>
      <c r="G92" s="6"/>
      <c r="H92" s="38">
        <f t="shared" si="115"/>
        <v>0</v>
      </c>
      <c r="I92" s="53">
        <f t="shared" si="116"/>
        <v>0</v>
      </c>
      <c r="J92" s="53">
        <f t="shared" si="117"/>
        <v>0</v>
      </c>
      <c r="K92" s="53">
        <f t="shared" si="118"/>
        <v>0</v>
      </c>
      <c r="L92" s="38">
        <f t="shared" si="119"/>
        <v>0</v>
      </c>
      <c r="M92" s="38">
        <f t="shared" ref="M92" si="121">ROUND((L92*$J$6)+L92,2)</f>
        <v>0</v>
      </c>
      <c r="N92" s="33"/>
    </row>
    <row r="93" spans="1:14">
      <c r="A93" s="34" t="s">
        <v>27</v>
      </c>
      <c r="B93" s="66" t="s">
        <v>107</v>
      </c>
      <c r="C93" s="67"/>
      <c r="D93" s="67"/>
      <c r="E93" s="67"/>
      <c r="F93" s="67"/>
      <c r="G93" s="67"/>
      <c r="H93" s="67"/>
      <c r="I93" s="67"/>
      <c r="J93" s="68"/>
      <c r="K93" s="59"/>
      <c r="L93" s="36">
        <f>L94+L103+L112+L123+L131</f>
        <v>0</v>
      </c>
      <c r="M93" s="36">
        <f>M94+M103+M112+M123+M131</f>
        <v>0</v>
      </c>
      <c r="N93" s="33"/>
    </row>
    <row r="94" spans="1:14">
      <c r="A94" s="34" t="s">
        <v>28</v>
      </c>
      <c r="B94" s="66" t="s">
        <v>108</v>
      </c>
      <c r="C94" s="67"/>
      <c r="D94" s="67"/>
      <c r="E94" s="67"/>
      <c r="F94" s="67"/>
      <c r="G94" s="67"/>
      <c r="H94" s="67"/>
      <c r="I94" s="67"/>
      <c r="J94" s="68"/>
      <c r="K94" s="59"/>
      <c r="L94" s="36">
        <f>SUM(L95:L102)</f>
        <v>0</v>
      </c>
      <c r="M94" s="36">
        <f>SUM(M95:M102)</f>
        <v>0</v>
      </c>
      <c r="N94" s="33"/>
    </row>
    <row r="95" spans="1:14" ht="24">
      <c r="A95" s="37" t="s">
        <v>117</v>
      </c>
      <c r="B95" s="50" t="s">
        <v>199</v>
      </c>
      <c r="C95" s="51" t="s">
        <v>134</v>
      </c>
      <c r="D95" s="52">
        <v>23</v>
      </c>
      <c r="E95" s="3"/>
      <c r="F95" s="6"/>
      <c r="G95" s="6"/>
      <c r="H95" s="40">
        <f>SUM(E95:G95)</f>
        <v>0</v>
      </c>
      <c r="I95" s="39">
        <f>D95*E95</f>
        <v>0</v>
      </c>
      <c r="J95" s="39">
        <f>D95*F95</f>
        <v>0</v>
      </c>
      <c r="K95" s="39">
        <f>D95*G95</f>
        <v>0</v>
      </c>
      <c r="L95" s="40">
        <f>SUM(I95:K95)</f>
        <v>0</v>
      </c>
      <c r="M95" s="40">
        <f>ROUND((L95*$J$6)+L95,2)</f>
        <v>0</v>
      </c>
      <c r="N95" s="33"/>
    </row>
    <row r="96" spans="1:14">
      <c r="A96" s="37" t="s">
        <v>118</v>
      </c>
      <c r="B96" s="50" t="s">
        <v>200</v>
      </c>
      <c r="C96" s="51" t="s">
        <v>134</v>
      </c>
      <c r="D96" s="52">
        <v>3</v>
      </c>
      <c r="E96" s="3"/>
      <c r="F96" s="6"/>
      <c r="G96" s="6"/>
      <c r="H96" s="40">
        <f t="shared" ref="H96:H102" si="122">SUM(E96:G96)</f>
        <v>0</v>
      </c>
      <c r="I96" s="39">
        <f t="shared" ref="I96:I102" si="123">D96*E96</f>
        <v>0</v>
      </c>
      <c r="J96" s="39">
        <f t="shared" ref="J96:J102" si="124">D96*F96</f>
        <v>0</v>
      </c>
      <c r="K96" s="39">
        <f t="shared" ref="K96:K102" si="125">D96*G96</f>
        <v>0</v>
      </c>
      <c r="L96" s="40">
        <f t="shared" ref="L96:L102" si="126">SUM(I96:K96)</f>
        <v>0</v>
      </c>
      <c r="M96" s="40">
        <f t="shared" ref="M96:M102" si="127">ROUND((L96*$J$6)+L96,2)</f>
        <v>0</v>
      </c>
      <c r="N96" s="33"/>
    </row>
    <row r="97" spans="1:14" ht="36">
      <c r="A97" s="37" t="s">
        <v>119</v>
      </c>
      <c r="B97" s="50" t="s">
        <v>300</v>
      </c>
      <c r="C97" s="51" t="s">
        <v>134</v>
      </c>
      <c r="D97" s="52">
        <v>4</v>
      </c>
      <c r="E97" s="3"/>
      <c r="F97" s="6"/>
      <c r="G97" s="6"/>
      <c r="H97" s="40">
        <f t="shared" ref="H97:H101" si="128">SUM(E97:G97)</f>
        <v>0</v>
      </c>
      <c r="I97" s="39">
        <f t="shared" ref="I97:I101" si="129">D97*E97</f>
        <v>0</v>
      </c>
      <c r="J97" s="39">
        <f t="shared" ref="J97:J101" si="130">D97*F97</f>
        <v>0</v>
      </c>
      <c r="K97" s="39">
        <f t="shared" ref="K97:K101" si="131">D97*G97</f>
        <v>0</v>
      </c>
      <c r="L97" s="40">
        <f t="shared" ref="L97:L101" si="132">SUM(I97:K97)</f>
        <v>0</v>
      </c>
      <c r="M97" s="40">
        <f t="shared" ref="M97:M101" si="133">ROUND((L97*$J$6)+L97,2)</f>
        <v>0</v>
      </c>
      <c r="N97" s="33"/>
    </row>
    <row r="98" spans="1:14">
      <c r="A98" s="37" t="s">
        <v>143</v>
      </c>
      <c r="B98" s="50" t="s">
        <v>198</v>
      </c>
      <c r="C98" s="51" t="s">
        <v>134</v>
      </c>
      <c r="D98" s="52">
        <v>5</v>
      </c>
      <c r="E98" s="3"/>
      <c r="F98" s="6"/>
      <c r="G98" s="6"/>
      <c r="H98" s="40">
        <f t="shared" ref="H98:H99" si="134">SUM(E98:G98)</f>
        <v>0</v>
      </c>
      <c r="I98" s="39">
        <f t="shared" ref="I98:I99" si="135">D98*E98</f>
        <v>0</v>
      </c>
      <c r="J98" s="39">
        <f t="shared" ref="J98:J99" si="136">D98*F98</f>
        <v>0</v>
      </c>
      <c r="K98" s="39">
        <f t="shared" ref="K98:K99" si="137">D98*G98</f>
        <v>0</v>
      </c>
      <c r="L98" s="40">
        <f t="shared" ref="L98:L99" si="138">SUM(I98:K98)</f>
        <v>0</v>
      </c>
      <c r="M98" s="40">
        <f t="shared" ref="M98:M99" si="139">ROUND((L98*$J$6)+L98,2)</f>
        <v>0</v>
      </c>
      <c r="N98" s="33"/>
    </row>
    <row r="99" spans="1:14">
      <c r="A99" s="37" t="s">
        <v>187</v>
      </c>
      <c r="B99" s="50" t="s">
        <v>222</v>
      </c>
      <c r="C99" s="51" t="s">
        <v>134</v>
      </c>
      <c r="D99" s="52">
        <v>4</v>
      </c>
      <c r="E99" s="3"/>
      <c r="F99" s="6"/>
      <c r="G99" s="6"/>
      <c r="H99" s="40">
        <f t="shared" si="134"/>
        <v>0</v>
      </c>
      <c r="I99" s="39">
        <f t="shared" si="135"/>
        <v>0</v>
      </c>
      <c r="J99" s="39">
        <f t="shared" si="136"/>
        <v>0</v>
      </c>
      <c r="K99" s="39">
        <f t="shared" si="137"/>
        <v>0</v>
      </c>
      <c r="L99" s="40">
        <f t="shared" si="138"/>
        <v>0</v>
      </c>
      <c r="M99" s="40">
        <f t="shared" si="139"/>
        <v>0</v>
      </c>
      <c r="N99" s="33"/>
    </row>
    <row r="100" spans="1:14">
      <c r="A100" s="37" t="s">
        <v>188</v>
      </c>
      <c r="B100" s="50" t="s">
        <v>197</v>
      </c>
      <c r="C100" s="51" t="s">
        <v>134</v>
      </c>
      <c r="D100" s="52">
        <v>2</v>
      </c>
      <c r="E100" s="3"/>
      <c r="F100" s="6"/>
      <c r="G100" s="6"/>
      <c r="H100" s="40">
        <f t="shared" si="128"/>
        <v>0</v>
      </c>
      <c r="I100" s="39">
        <f t="shared" si="129"/>
        <v>0</v>
      </c>
      <c r="J100" s="39">
        <f t="shared" si="130"/>
        <v>0</v>
      </c>
      <c r="K100" s="39">
        <f t="shared" si="131"/>
        <v>0</v>
      </c>
      <c r="L100" s="40">
        <f t="shared" si="132"/>
        <v>0</v>
      </c>
      <c r="M100" s="40">
        <f t="shared" si="133"/>
        <v>0</v>
      </c>
      <c r="N100" s="33"/>
    </row>
    <row r="101" spans="1:14">
      <c r="A101" s="37" t="s">
        <v>296</v>
      </c>
      <c r="B101" s="50" t="s">
        <v>301</v>
      </c>
      <c r="C101" s="51" t="s">
        <v>134</v>
      </c>
      <c r="D101" s="52">
        <v>2</v>
      </c>
      <c r="E101" s="3"/>
      <c r="F101" s="6"/>
      <c r="G101" s="6"/>
      <c r="H101" s="40">
        <f t="shared" si="128"/>
        <v>0</v>
      </c>
      <c r="I101" s="39">
        <f t="shared" si="129"/>
        <v>0</v>
      </c>
      <c r="J101" s="39">
        <f t="shared" si="130"/>
        <v>0</v>
      </c>
      <c r="K101" s="39">
        <f t="shared" si="131"/>
        <v>0</v>
      </c>
      <c r="L101" s="40">
        <f t="shared" si="132"/>
        <v>0</v>
      </c>
      <c r="M101" s="40">
        <f t="shared" si="133"/>
        <v>0</v>
      </c>
      <c r="N101" s="33"/>
    </row>
    <row r="102" spans="1:14" ht="24">
      <c r="A102" s="37" t="s">
        <v>297</v>
      </c>
      <c r="B102" s="50" t="s">
        <v>302</v>
      </c>
      <c r="C102" s="51" t="s">
        <v>134</v>
      </c>
      <c r="D102" s="52">
        <v>10</v>
      </c>
      <c r="E102" s="3"/>
      <c r="F102" s="6"/>
      <c r="G102" s="6"/>
      <c r="H102" s="40">
        <f t="shared" si="122"/>
        <v>0</v>
      </c>
      <c r="I102" s="39">
        <f t="shared" si="123"/>
        <v>0</v>
      </c>
      <c r="J102" s="39">
        <f t="shared" si="124"/>
        <v>0</v>
      </c>
      <c r="K102" s="39">
        <f t="shared" si="125"/>
        <v>0</v>
      </c>
      <c r="L102" s="40">
        <f t="shared" si="126"/>
        <v>0</v>
      </c>
      <c r="M102" s="40">
        <f t="shared" si="127"/>
        <v>0</v>
      </c>
      <c r="N102" s="33"/>
    </row>
    <row r="103" spans="1:14">
      <c r="A103" s="34" t="s">
        <v>29</v>
      </c>
      <c r="B103" s="66" t="s">
        <v>109</v>
      </c>
      <c r="C103" s="67"/>
      <c r="D103" s="67"/>
      <c r="E103" s="67"/>
      <c r="F103" s="67"/>
      <c r="G103" s="67"/>
      <c r="H103" s="67"/>
      <c r="I103" s="67"/>
      <c r="J103" s="68"/>
      <c r="K103" s="59"/>
      <c r="L103" s="36">
        <f>SUM(L104:L111)</f>
        <v>0</v>
      </c>
      <c r="M103" s="36">
        <f>SUM(M104:M111)</f>
        <v>0</v>
      </c>
      <c r="N103" s="33"/>
    </row>
    <row r="104" spans="1:14" ht="24">
      <c r="A104" s="37" t="s">
        <v>120</v>
      </c>
      <c r="B104" s="50" t="s">
        <v>308</v>
      </c>
      <c r="C104" s="51" t="s">
        <v>136</v>
      </c>
      <c r="D104" s="52">
        <v>140</v>
      </c>
      <c r="E104" s="3"/>
      <c r="F104" s="6"/>
      <c r="G104" s="6"/>
      <c r="H104" s="40">
        <f>SUM(E104:G104)</f>
        <v>0</v>
      </c>
      <c r="I104" s="39">
        <f>D104*E104</f>
        <v>0</v>
      </c>
      <c r="J104" s="39">
        <f>D104*F104</f>
        <v>0</v>
      </c>
      <c r="K104" s="39">
        <f>D104*G104</f>
        <v>0</v>
      </c>
      <c r="L104" s="40">
        <f>SUM(I104:K104)</f>
        <v>0</v>
      </c>
      <c r="M104" s="40">
        <f>ROUND((L104*$J$6)+L104,2)</f>
        <v>0</v>
      </c>
      <c r="N104" s="33"/>
    </row>
    <row r="105" spans="1:14" ht="24">
      <c r="A105" s="37" t="s">
        <v>121</v>
      </c>
      <c r="B105" s="50" t="s">
        <v>307</v>
      </c>
      <c r="C105" s="51" t="s">
        <v>136</v>
      </c>
      <c r="D105" s="52">
        <v>80</v>
      </c>
      <c r="E105" s="3"/>
      <c r="F105" s="6"/>
      <c r="G105" s="6"/>
      <c r="H105" s="40">
        <f t="shared" ref="H105" si="140">SUM(E105:G105)</f>
        <v>0</v>
      </c>
      <c r="I105" s="39">
        <f t="shared" ref="I105" si="141">D105*E105</f>
        <v>0</v>
      </c>
      <c r="J105" s="39">
        <f t="shared" ref="J105" si="142">D105*F105</f>
        <v>0</v>
      </c>
      <c r="K105" s="39">
        <f t="shared" ref="K105" si="143">D105*G105</f>
        <v>0</v>
      </c>
      <c r="L105" s="40">
        <f t="shared" ref="L105" si="144">SUM(I105:K105)</f>
        <v>0</v>
      </c>
      <c r="M105" s="40">
        <f t="shared" ref="M105" si="145">ROUND((L105*$J$6)+L105,2)</f>
        <v>0</v>
      </c>
      <c r="N105" s="33"/>
    </row>
    <row r="106" spans="1:14" ht="24">
      <c r="A106" s="37" t="s">
        <v>122</v>
      </c>
      <c r="B106" s="50" t="s">
        <v>306</v>
      </c>
      <c r="C106" s="51" t="s">
        <v>136</v>
      </c>
      <c r="D106" s="52">
        <v>200</v>
      </c>
      <c r="E106" s="3"/>
      <c r="F106" s="6"/>
      <c r="G106" s="6"/>
      <c r="H106" s="40">
        <f t="shared" ref="H106:H111" si="146">SUM(E106:G106)</f>
        <v>0</v>
      </c>
      <c r="I106" s="39">
        <f t="shared" ref="I106:I111" si="147">D106*E106</f>
        <v>0</v>
      </c>
      <c r="J106" s="39">
        <f t="shared" ref="J106:J111" si="148">D106*F106</f>
        <v>0</v>
      </c>
      <c r="K106" s="39">
        <f t="shared" ref="K106:K111" si="149">D106*G106</f>
        <v>0</v>
      </c>
      <c r="L106" s="40">
        <f t="shared" ref="L106:L111" si="150">SUM(I106:K106)</f>
        <v>0</v>
      </c>
      <c r="M106" s="40">
        <f t="shared" ref="M106:M111" si="151">ROUND((L106*$J$6)+L106,2)</f>
        <v>0</v>
      </c>
      <c r="N106" s="33"/>
    </row>
    <row r="107" spans="1:14" ht="24">
      <c r="A107" s="37" t="s">
        <v>123</v>
      </c>
      <c r="B107" s="50" t="s">
        <v>305</v>
      </c>
      <c r="C107" s="51" t="s">
        <v>136</v>
      </c>
      <c r="D107" s="52">
        <v>430</v>
      </c>
      <c r="E107" s="3"/>
      <c r="F107" s="6"/>
      <c r="G107" s="6"/>
      <c r="H107" s="40">
        <f t="shared" si="146"/>
        <v>0</v>
      </c>
      <c r="I107" s="39">
        <f t="shared" si="147"/>
        <v>0</v>
      </c>
      <c r="J107" s="39">
        <f t="shared" si="148"/>
        <v>0</v>
      </c>
      <c r="K107" s="39">
        <f t="shared" si="149"/>
        <v>0</v>
      </c>
      <c r="L107" s="40">
        <f t="shared" si="150"/>
        <v>0</v>
      </c>
      <c r="M107" s="40">
        <f t="shared" si="151"/>
        <v>0</v>
      </c>
      <c r="N107" s="33"/>
    </row>
    <row r="108" spans="1:14" ht="24">
      <c r="A108" s="37" t="s">
        <v>124</v>
      </c>
      <c r="B108" s="50" t="s">
        <v>223</v>
      </c>
      <c r="C108" s="51" t="s">
        <v>136</v>
      </c>
      <c r="D108" s="52">
        <v>110</v>
      </c>
      <c r="E108" s="3"/>
      <c r="F108" s="6"/>
      <c r="G108" s="6"/>
      <c r="H108" s="40">
        <f t="shared" si="146"/>
        <v>0</v>
      </c>
      <c r="I108" s="39">
        <f t="shared" si="147"/>
        <v>0</v>
      </c>
      <c r="J108" s="39">
        <f t="shared" si="148"/>
        <v>0</v>
      </c>
      <c r="K108" s="39">
        <f t="shared" si="149"/>
        <v>0</v>
      </c>
      <c r="L108" s="40">
        <f t="shared" si="150"/>
        <v>0</v>
      </c>
      <c r="M108" s="40">
        <f t="shared" si="151"/>
        <v>0</v>
      </c>
      <c r="N108" s="33"/>
    </row>
    <row r="109" spans="1:14" ht="24">
      <c r="A109" s="37" t="s">
        <v>168</v>
      </c>
      <c r="B109" s="50" t="s">
        <v>304</v>
      </c>
      <c r="C109" s="51" t="s">
        <v>134</v>
      </c>
      <c r="D109" s="52">
        <v>30</v>
      </c>
      <c r="E109" s="3"/>
      <c r="F109" s="6"/>
      <c r="G109" s="6"/>
      <c r="H109" s="40">
        <f t="shared" si="146"/>
        <v>0</v>
      </c>
      <c r="I109" s="39">
        <f t="shared" si="147"/>
        <v>0</v>
      </c>
      <c r="J109" s="39">
        <f t="shared" si="148"/>
        <v>0</v>
      </c>
      <c r="K109" s="39">
        <f t="shared" si="149"/>
        <v>0</v>
      </c>
      <c r="L109" s="40">
        <f t="shared" si="150"/>
        <v>0</v>
      </c>
      <c r="M109" s="40">
        <f t="shared" si="151"/>
        <v>0</v>
      </c>
      <c r="N109" s="33"/>
    </row>
    <row r="110" spans="1:14" ht="24">
      <c r="A110" s="37" t="s">
        <v>298</v>
      </c>
      <c r="B110" s="50" t="s">
        <v>303</v>
      </c>
      <c r="C110" s="51" t="s">
        <v>134</v>
      </c>
      <c r="D110" s="52">
        <v>120</v>
      </c>
      <c r="E110" s="3"/>
      <c r="F110" s="6"/>
      <c r="G110" s="6"/>
      <c r="H110" s="40">
        <f t="shared" si="146"/>
        <v>0</v>
      </c>
      <c r="I110" s="39">
        <f t="shared" si="147"/>
        <v>0</v>
      </c>
      <c r="J110" s="39">
        <f t="shared" si="148"/>
        <v>0</v>
      </c>
      <c r="K110" s="39">
        <f t="shared" si="149"/>
        <v>0</v>
      </c>
      <c r="L110" s="40">
        <f t="shared" si="150"/>
        <v>0</v>
      </c>
      <c r="M110" s="40">
        <f t="shared" si="151"/>
        <v>0</v>
      </c>
      <c r="N110" s="33"/>
    </row>
    <row r="111" spans="1:14" ht="24">
      <c r="A111" s="37" t="s">
        <v>299</v>
      </c>
      <c r="B111" s="50" t="s">
        <v>201</v>
      </c>
      <c r="C111" s="51" t="s">
        <v>134</v>
      </c>
      <c r="D111" s="52">
        <v>120</v>
      </c>
      <c r="E111" s="3"/>
      <c r="F111" s="6"/>
      <c r="G111" s="6"/>
      <c r="H111" s="40">
        <f t="shared" si="146"/>
        <v>0</v>
      </c>
      <c r="I111" s="39">
        <f t="shared" si="147"/>
        <v>0</v>
      </c>
      <c r="J111" s="39">
        <f t="shared" si="148"/>
        <v>0</v>
      </c>
      <c r="K111" s="39">
        <f t="shared" si="149"/>
        <v>0</v>
      </c>
      <c r="L111" s="40">
        <f t="shared" si="150"/>
        <v>0</v>
      </c>
      <c r="M111" s="40">
        <f t="shared" si="151"/>
        <v>0</v>
      </c>
      <c r="N111" s="33"/>
    </row>
    <row r="112" spans="1:14">
      <c r="A112" s="34" t="s">
        <v>47</v>
      </c>
      <c r="B112" s="66" t="s">
        <v>110</v>
      </c>
      <c r="C112" s="67"/>
      <c r="D112" s="67"/>
      <c r="E112" s="67"/>
      <c r="F112" s="67"/>
      <c r="G112" s="67"/>
      <c r="H112" s="67"/>
      <c r="I112" s="67"/>
      <c r="J112" s="68"/>
      <c r="K112" s="59"/>
      <c r="L112" s="36">
        <f>SUM(L113:L122)</f>
        <v>0</v>
      </c>
      <c r="M112" s="36">
        <f>SUM(M113:M122)</f>
        <v>0</v>
      </c>
      <c r="N112" s="33"/>
    </row>
    <row r="113" spans="1:14" ht="24">
      <c r="A113" s="37" t="s">
        <v>125</v>
      </c>
      <c r="B113" s="50" t="s">
        <v>319</v>
      </c>
      <c r="C113" s="51" t="s">
        <v>134</v>
      </c>
      <c r="D113" s="52">
        <v>1</v>
      </c>
      <c r="E113" s="3"/>
      <c r="F113" s="6"/>
      <c r="G113" s="6"/>
      <c r="H113" s="40">
        <f>SUM(E113:G113)</f>
        <v>0</v>
      </c>
      <c r="I113" s="39">
        <f t="shared" ref="I113:I122" si="152">D113*E113</f>
        <v>0</v>
      </c>
      <c r="J113" s="39">
        <f t="shared" ref="J113:J122" si="153">D113*F113</f>
        <v>0</v>
      </c>
      <c r="K113" s="39">
        <f t="shared" ref="K113:K122" si="154">D113*G113</f>
        <v>0</v>
      </c>
      <c r="L113" s="40">
        <f t="shared" ref="L113:L122" si="155">SUM(I113:K113)</f>
        <v>0</v>
      </c>
      <c r="M113" s="40">
        <f t="shared" ref="M113:M122" si="156">ROUND((L113*$J$6)+L113,2)</f>
        <v>0</v>
      </c>
      <c r="N113" s="33"/>
    </row>
    <row r="114" spans="1:14">
      <c r="A114" s="37" t="s">
        <v>126</v>
      </c>
      <c r="B114" s="50" t="s">
        <v>320</v>
      </c>
      <c r="C114" s="51" t="s">
        <v>134</v>
      </c>
      <c r="D114" s="52">
        <v>1</v>
      </c>
      <c r="E114" s="3"/>
      <c r="F114" s="6"/>
      <c r="G114" s="6"/>
      <c r="H114" s="40">
        <f t="shared" ref="H114:H117" si="157">SUM(E114:G114)</f>
        <v>0</v>
      </c>
      <c r="I114" s="39">
        <f t="shared" ref="I114:I117" si="158">D114*E114</f>
        <v>0</v>
      </c>
      <c r="J114" s="39">
        <f t="shared" ref="J114:J117" si="159">D114*F114</f>
        <v>0</v>
      </c>
      <c r="K114" s="39">
        <f t="shared" ref="K114:K117" si="160">D114*G114</f>
        <v>0</v>
      </c>
      <c r="L114" s="40">
        <f t="shared" ref="L114:L117" si="161">SUM(I114:K114)</f>
        <v>0</v>
      </c>
      <c r="M114" s="40">
        <f t="shared" si="156"/>
        <v>0</v>
      </c>
      <c r="N114" s="33"/>
    </row>
    <row r="115" spans="1:14">
      <c r="A115" s="37" t="s">
        <v>169</v>
      </c>
      <c r="B115" s="50" t="s">
        <v>321</v>
      </c>
      <c r="C115" s="51" t="s">
        <v>134</v>
      </c>
      <c r="D115" s="52">
        <v>4</v>
      </c>
      <c r="E115" s="3"/>
      <c r="F115" s="6"/>
      <c r="G115" s="6"/>
      <c r="H115" s="40">
        <f t="shared" si="157"/>
        <v>0</v>
      </c>
      <c r="I115" s="39">
        <f t="shared" si="158"/>
        <v>0</v>
      </c>
      <c r="J115" s="39">
        <f t="shared" si="159"/>
        <v>0</v>
      </c>
      <c r="K115" s="39">
        <f t="shared" si="160"/>
        <v>0</v>
      </c>
      <c r="L115" s="40">
        <f t="shared" si="161"/>
        <v>0</v>
      </c>
      <c r="M115" s="40">
        <f t="shared" si="156"/>
        <v>0</v>
      </c>
      <c r="N115" s="33"/>
    </row>
    <row r="116" spans="1:14">
      <c r="A116" s="37" t="s">
        <v>170</v>
      </c>
      <c r="B116" s="50" t="s">
        <v>225</v>
      </c>
      <c r="C116" s="51" t="s">
        <v>134</v>
      </c>
      <c r="D116" s="52">
        <v>3</v>
      </c>
      <c r="E116" s="3"/>
      <c r="F116" s="6"/>
      <c r="G116" s="6"/>
      <c r="H116" s="40">
        <f t="shared" si="157"/>
        <v>0</v>
      </c>
      <c r="I116" s="39">
        <f t="shared" si="158"/>
        <v>0</v>
      </c>
      <c r="J116" s="39">
        <f t="shared" si="159"/>
        <v>0</v>
      </c>
      <c r="K116" s="39">
        <f t="shared" si="160"/>
        <v>0</v>
      </c>
      <c r="L116" s="40">
        <f t="shared" si="161"/>
        <v>0</v>
      </c>
      <c r="M116" s="40">
        <f t="shared" si="156"/>
        <v>0</v>
      </c>
      <c r="N116" s="33"/>
    </row>
    <row r="117" spans="1:14">
      <c r="A117" s="37" t="s">
        <v>171</v>
      </c>
      <c r="B117" s="50" t="s">
        <v>322</v>
      </c>
      <c r="C117" s="51" t="s">
        <v>134</v>
      </c>
      <c r="D117" s="52">
        <v>1</v>
      </c>
      <c r="E117" s="3"/>
      <c r="F117" s="6"/>
      <c r="G117" s="6"/>
      <c r="H117" s="40">
        <f t="shared" si="157"/>
        <v>0</v>
      </c>
      <c r="I117" s="39">
        <f t="shared" si="158"/>
        <v>0</v>
      </c>
      <c r="J117" s="39">
        <f t="shared" si="159"/>
        <v>0</v>
      </c>
      <c r="K117" s="39">
        <f t="shared" si="160"/>
        <v>0</v>
      </c>
      <c r="L117" s="40">
        <f t="shared" si="161"/>
        <v>0</v>
      </c>
      <c r="M117" s="40">
        <f t="shared" si="156"/>
        <v>0</v>
      </c>
      <c r="N117" s="33"/>
    </row>
    <row r="118" spans="1:14">
      <c r="A118" s="37" t="s">
        <v>224</v>
      </c>
      <c r="B118" s="50" t="s">
        <v>315</v>
      </c>
      <c r="C118" s="51" t="s">
        <v>134</v>
      </c>
      <c r="D118" s="52">
        <v>2</v>
      </c>
      <c r="E118" s="3"/>
      <c r="F118" s="6"/>
      <c r="G118" s="6"/>
      <c r="H118" s="40">
        <f t="shared" ref="H118:H122" si="162">SUM(E118:G118)</f>
        <v>0</v>
      </c>
      <c r="I118" s="39">
        <f t="shared" si="152"/>
        <v>0</v>
      </c>
      <c r="J118" s="39">
        <f t="shared" si="153"/>
        <v>0</v>
      </c>
      <c r="K118" s="39">
        <f t="shared" si="154"/>
        <v>0</v>
      </c>
      <c r="L118" s="40">
        <f t="shared" si="155"/>
        <v>0</v>
      </c>
      <c r="M118" s="40">
        <f t="shared" si="156"/>
        <v>0</v>
      </c>
      <c r="N118" s="33"/>
    </row>
    <row r="119" spans="1:14">
      <c r="A119" s="37" t="s">
        <v>309</v>
      </c>
      <c r="B119" s="50" t="s">
        <v>316</v>
      </c>
      <c r="C119" s="51" t="s">
        <v>134</v>
      </c>
      <c r="D119" s="52">
        <v>1</v>
      </c>
      <c r="E119" s="3"/>
      <c r="F119" s="6"/>
      <c r="G119" s="6"/>
      <c r="H119" s="40">
        <f t="shared" si="162"/>
        <v>0</v>
      </c>
      <c r="I119" s="39">
        <f t="shared" si="152"/>
        <v>0</v>
      </c>
      <c r="J119" s="39">
        <f t="shared" si="153"/>
        <v>0</v>
      </c>
      <c r="K119" s="39">
        <f t="shared" si="154"/>
        <v>0</v>
      </c>
      <c r="L119" s="40">
        <f t="shared" si="155"/>
        <v>0</v>
      </c>
      <c r="M119" s="40">
        <f t="shared" si="156"/>
        <v>0</v>
      </c>
      <c r="N119" s="33"/>
    </row>
    <row r="120" spans="1:14">
      <c r="A120" s="37" t="s">
        <v>310</v>
      </c>
      <c r="B120" s="50" t="s">
        <v>317</v>
      </c>
      <c r="C120" s="51" t="s">
        <v>134</v>
      </c>
      <c r="D120" s="52">
        <v>1</v>
      </c>
      <c r="E120" s="3"/>
      <c r="F120" s="6"/>
      <c r="G120" s="6"/>
      <c r="H120" s="40">
        <f t="shared" si="162"/>
        <v>0</v>
      </c>
      <c r="I120" s="39">
        <f t="shared" si="152"/>
        <v>0</v>
      </c>
      <c r="J120" s="39">
        <f t="shared" si="153"/>
        <v>0</v>
      </c>
      <c r="K120" s="39">
        <f t="shared" si="154"/>
        <v>0</v>
      </c>
      <c r="L120" s="40">
        <f t="shared" si="155"/>
        <v>0</v>
      </c>
      <c r="M120" s="40">
        <f t="shared" si="156"/>
        <v>0</v>
      </c>
      <c r="N120" s="33"/>
    </row>
    <row r="121" spans="1:14" ht="36">
      <c r="A121" s="37" t="s">
        <v>311</v>
      </c>
      <c r="B121" s="50" t="s">
        <v>318</v>
      </c>
      <c r="C121" s="51" t="s">
        <v>134</v>
      </c>
      <c r="D121" s="52">
        <v>1</v>
      </c>
      <c r="E121" s="3"/>
      <c r="F121" s="6"/>
      <c r="G121" s="6"/>
      <c r="H121" s="40">
        <f t="shared" ref="H121" si="163">SUM(E121:G121)</f>
        <v>0</v>
      </c>
      <c r="I121" s="39">
        <f t="shared" si="152"/>
        <v>0</v>
      </c>
      <c r="J121" s="39">
        <f t="shared" si="153"/>
        <v>0</v>
      </c>
      <c r="K121" s="39">
        <f t="shared" si="154"/>
        <v>0</v>
      </c>
      <c r="L121" s="40">
        <f t="shared" si="155"/>
        <v>0</v>
      </c>
      <c r="M121" s="40">
        <f t="shared" si="156"/>
        <v>0</v>
      </c>
      <c r="N121" s="33"/>
    </row>
    <row r="122" spans="1:14" ht="36">
      <c r="A122" s="37" t="s">
        <v>312</v>
      </c>
      <c r="B122" s="50" t="s">
        <v>323</v>
      </c>
      <c r="C122" s="51" t="s">
        <v>134</v>
      </c>
      <c r="D122" s="52">
        <v>3</v>
      </c>
      <c r="E122" s="3"/>
      <c r="F122" s="6"/>
      <c r="G122" s="6"/>
      <c r="H122" s="40">
        <f t="shared" si="162"/>
        <v>0</v>
      </c>
      <c r="I122" s="39">
        <f t="shared" si="152"/>
        <v>0</v>
      </c>
      <c r="J122" s="39">
        <f t="shared" si="153"/>
        <v>0</v>
      </c>
      <c r="K122" s="39">
        <f t="shared" si="154"/>
        <v>0</v>
      </c>
      <c r="L122" s="40">
        <f t="shared" si="155"/>
        <v>0</v>
      </c>
      <c r="M122" s="40">
        <f t="shared" si="156"/>
        <v>0</v>
      </c>
      <c r="N122" s="33"/>
    </row>
    <row r="123" spans="1:14">
      <c r="A123" s="34" t="s">
        <v>48</v>
      </c>
      <c r="B123" s="66" t="s">
        <v>189</v>
      </c>
      <c r="C123" s="67"/>
      <c r="D123" s="67"/>
      <c r="E123" s="67"/>
      <c r="F123" s="67"/>
      <c r="G123" s="67"/>
      <c r="H123" s="67"/>
      <c r="I123" s="67"/>
      <c r="J123" s="68"/>
      <c r="K123" s="59"/>
      <c r="L123" s="36">
        <f>SUM(L124:L130)</f>
        <v>0</v>
      </c>
      <c r="M123" s="36">
        <f>SUM(M124:M130)</f>
        <v>0</v>
      </c>
      <c r="N123" s="33"/>
    </row>
    <row r="124" spans="1:14" ht="24">
      <c r="A124" s="37" t="s">
        <v>127</v>
      </c>
      <c r="B124" s="50" t="s">
        <v>307</v>
      </c>
      <c r="C124" s="51" t="s">
        <v>136</v>
      </c>
      <c r="D124" s="52">
        <v>30</v>
      </c>
      <c r="E124" s="3"/>
      <c r="F124" s="6"/>
      <c r="G124" s="6"/>
      <c r="H124" s="40">
        <f>SUM(E124:G124)</f>
        <v>0</v>
      </c>
      <c r="I124" s="39">
        <f>D124*E124</f>
        <v>0</v>
      </c>
      <c r="J124" s="39">
        <f>D124*F124</f>
        <v>0</v>
      </c>
      <c r="K124" s="39">
        <f>D124*G124</f>
        <v>0</v>
      </c>
      <c r="L124" s="40">
        <f>SUM(I124:K124)</f>
        <v>0</v>
      </c>
      <c r="M124" s="40">
        <f>ROUND((L124*$J$6)+L124,2)</f>
        <v>0</v>
      </c>
      <c r="N124" s="33"/>
    </row>
    <row r="125" spans="1:14" ht="24">
      <c r="A125" s="37" t="s">
        <v>128</v>
      </c>
      <c r="B125" s="50" t="s">
        <v>325</v>
      </c>
      <c r="C125" s="51" t="s">
        <v>136</v>
      </c>
      <c r="D125" s="52">
        <v>30</v>
      </c>
      <c r="E125" s="3"/>
      <c r="F125" s="6"/>
      <c r="G125" s="6"/>
      <c r="H125" s="40">
        <f t="shared" ref="H125:H130" si="164">SUM(E125:G125)</f>
        <v>0</v>
      </c>
      <c r="I125" s="39">
        <f t="shared" ref="I125:I130" si="165">D125*E125</f>
        <v>0</v>
      </c>
      <c r="J125" s="39">
        <f t="shared" ref="J125:J130" si="166">D125*F125</f>
        <v>0</v>
      </c>
      <c r="K125" s="39">
        <f t="shared" ref="K125:K130" si="167">D125*G125</f>
        <v>0</v>
      </c>
      <c r="L125" s="40">
        <f t="shared" ref="L125:L130" si="168">SUM(I125:K125)</f>
        <v>0</v>
      </c>
      <c r="M125" s="40">
        <f t="shared" ref="M125:M130" si="169">ROUND((L125*$J$6)+L125,2)</f>
        <v>0</v>
      </c>
      <c r="N125" s="33"/>
    </row>
    <row r="126" spans="1:14" ht="24">
      <c r="A126" s="37" t="s">
        <v>190</v>
      </c>
      <c r="B126" s="50" t="s">
        <v>326</v>
      </c>
      <c r="C126" s="51" t="s">
        <v>134</v>
      </c>
      <c r="D126" s="52">
        <v>1</v>
      </c>
      <c r="E126" s="3"/>
      <c r="F126" s="6"/>
      <c r="G126" s="6"/>
      <c r="H126" s="40">
        <f t="shared" ref="H126:H127" si="170">SUM(E126:G126)</f>
        <v>0</v>
      </c>
      <c r="I126" s="39">
        <f t="shared" ref="I126:I127" si="171">D126*E126</f>
        <v>0</v>
      </c>
      <c r="J126" s="39">
        <f t="shared" ref="J126:J127" si="172">D126*F126</f>
        <v>0</v>
      </c>
      <c r="K126" s="39">
        <f t="shared" ref="K126:K127" si="173">D126*G126</f>
        <v>0</v>
      </c>
      <c r="L126" s="40">
        <f t="shared" ref="L126:L127" si="174">SUM(I126:K126)</f>
        <v>0</v>
      </c>
      <c r="M126" s="40">
        <f t="shared" ref="M126:M127" si="175">ROUND((L126*$J$6)+L126,2)</f>
        <v>0</v>
      </c>
      <c r="N126" s="33"/>
    </row>
    <row r="127" spans="1:14" ht="24">
      <c r="A127" s="37" t="s">
        <v>191</v>
      </c>
      <c r="B127" s="50" t="s">
        <v>304</v>
      </c>
      <c r="C127" s="51" t="s">
        <v>134</v>
      </c>
      <c r="D127" s="52">
        <v>6</v>
      </c>
      <c r="E127" s="3"/>
      <c r="F127" s="6"/>
      <c r="G127" s="6"/>
      <c r="H127" s="40">
        <f t="shared" si="170"/>
        <v>0</v>
      </c>
      <c r="I127" s="39">
        <f t="shared" si="171"/>
        <v>0</v>
      </c>
      <c r="J127" s="39">
        <f t="shared" si="172"/>
        <v>0</v>
      </c>
      <c r="K127" s="39">
        <f t="shared" si="173"/>
        <v>0</v>
      </c>
      <c r="L127" s="40">
        <f t="shared" si="174"/>
        <v>0</v>
      </c>
      <c r="M127" s="40">
        <f t="shared" si="175"/>
        <v>0</v>
      </c>
      <c r="N127" s="33"/>
    </row>
    <row r="128" spans="1:14" ht="48">
      <c r="A128" s="37" t="s">
        <v>192</v>
      </c>
      <c r="B128" s="50" t="s">
        <v>226</v>
      </c>
      <c r="C128" s="51" t="s">
        <v>134</v>
      </c>
      <c r="D128" s="52">
        <v>4</v>
      </c>
      <c r="E128" s="3"/>
      <c r="F128" s="6"/>
      <c r="G128" s="6"/>
      <c r="H128" s="40">
        <f t="shared" si="164"/>
        <v>0</v>
      </c>
      <c r="I128" s="39">
        <f t="shared" si="165"/>
        <v>0</v>
      </c>
      <c r="J128" s="39">
        <f t="shared" si="166"/>
        <v>0</v>
      </c>
      <c r="K128" s="39">
        <f t="shared" si="167"/>
        <v>0</v>
      </c>
      <c r="L128" s="40">
        <f t="shared" si="168"/>
        <v>0</v>
      </c>
      <c r="M128" s="40">
        <f t="shared" si="169"/>
        <v>0</v>
      </c>
      <c r="N128" s="33"/>
    </row>
    <row r="129" spans="1:71">
      <c r="A129" s="37" t="s">
        <v>313</v>
      </c>
      <c r="B129" s="50" t="s">
        <v>227</v>
      </c>
      <c r="C129" s="51" t="s">
        <v>134</v>
      </c>
      <c r="D129" s="52">
        <v>2</v>
      </c>
      <c r="E129" s="3"/>
      <c r="F129" s="6"/>
      <c r="G129" s="6"/>
      <c r="H129" s="40">
        <f t="shared" si="164"/>
        <v>0</v>
      </c>
      <c r="I129" s="39">
        <f t="shared" si="165"/>
        <v>0</v>
      </c>
      <c r="J129" s="39">
        <f t="shared" si="166"/>
        <v>0</v>
      </c>
      <c r="K129" s="39">
        <f t="shared" si="167"/>
        <v>0</v>
      </c>
      <c r="L129" s="40">
        <f t="shared" si="168"/>
        <v>0</v>
      </c>
      <c r="M129" s="40">
        <f t="shared" si="169"/>
        <v>0</v>
      </c>
      <c r="N129" s="33"/>
    </row>
    <row r="130" spans="1:71">
      <c r="A130" s="37" t="s">
        <v>314</v>
      </c>
      <c r="B130" s="50" t="s">
        <v>324</v>
      </c>
      <c r="C130" s="51" t="s">
        <v>134</v>
      </c>
      <c r="D130" s="52">
        <v>1</v>
      </c>
      <c r="E130" s="3"/>
      <c r="F130" s="6"/>
      <c r="G130" s="6"/>
      <c r="H130" s="40">
        <f t="shared" si="164"/>
        <v>0</v>
      </c>
      <c r="I130" s="39">
        <f t="shared" si="165"/>
        <v>0</v>
      </c>
      <c r="J130" s="39">
        <f t="shared" si="166"/>
        <v>0</v>
      </c>
      <c r="K130" s="39">
        <f t="shared" si="167"/>
        <v>0</v>
      </c>
      <c r="L130" s="40">
        <f t="shared" si="168"/>
        <v>0</v>
      </c>
      <c r="M130" s="40">
        <f t="shared" si="169"/>
        <v>0</v>
      </c>
      <c r="N130" s="33"/>
    </row>
    <row r="131" spans="1:71">
      <c r="A131" s="34" t="s">
        <v>228</v>
      </c>
      <c r="B131" s="66" t="s">
        <v>229</v>
      </c>
      <c r="C131" s="67"/>
      <c r="D131" s="67"/>
      <c r="E131" s="67"/>
      <c r="F131" s="67"/>
      <c r="G131" s="67"/>
      <c r="H131" s="67"/>
      <c r="I131" s="67"/>
      <c r="J131" s="68"/>
      <c r="K131" s="59"/>
      <c r="L131" s="36">
        <f>SUM(L132:L134)</f>
        <v>0</v>
      </c>
      <c r="M131" s="36">
        <f>SUM(M132:M134)</f>
        <v>0</v>
      </c>
      <c r="N131" s="33"/>
    </row>
    <row r="132" spans="1:71" ht="24">
      <c r="A132" s="37" t="s">
        <v>230</v>
      </c>
      <c r="B132" s="50" t="s">
        <v>327</v>
      </c>
      <c r="C132" s="51" t="s">
        <v>134</v>
      </c>
      <c r="D132" s="52">
        <v>7</v>
      </c>
      <c r="E132" s="3"/>
      <c r="F132" s="6"/>
      <c r="G132" s="6"/>
      <c r="H132" s="40">
        <f>SUM(E132:G132)</f>
        <v>0</v>
      </c>
      <c r="I132" s="39">
        <f>D132*E132</f>
        <v>0</v>
      </c>
      <c r="J132" s="39">
        <f>D132*F132</f>
        <v>0</v>
      </c>
      <c r="K132" s="39">
        <f>D132*G132</f>
        <v>0</v>
      </c>
      <c r="L132" s="40">
        <f>SUM(I132:K132)</f>
        <v>0</v>
      </c>
      <c r="M132" s="40">
        <f>ROUND((L132*$J$6)+L132,2)</f>
        <v>0</v>
      </c>
      <c r="N132" s="33"/>
    </row>
    <row r="133" spans="1:71" ht="36">
      <c r="A133" s="37" t="s">
        <v>231</v>
      </c>
      <c r="B133" s="50" t="s">
        <v>328</v>
      </c>
      <c r="C133" s="51" t="s">
        <v>134</v>
      </c>
      <c r="D133" s="52">
        <v>9</v>
      </c>
      <c r="E133" s="3"/>
      <c r="F133" s="6"/>
      <c r="G133" s="6"/>
      <c r="H133" s="40">
        <f t="shared" ref="H133:H134" si="176">SUM(E133:G133)</f>
        <v>0</v>
      </c>
      <c r="I133" s="39">
        <f t="shared" ref="I133:I134" si="177">D133*E133</f>
        <v>0</v>
      </c>
      <c r="J133" s="39">
        <f t="shared" ref="J133:J134" si="178">D133*F133</f>
        <v>0</v>
      </c>
      <c r="K133" s="39">
        <f t="shared" ref="K133:K134" si="179">D133*G133</f>
        <v>0</v>
      </c>
      <c r="L133" s="40">
        <f t="shared" ref="L133:L134" si="180">SUM(I133:K133)</f>
        <v>0</v>
      </c>
      <c r="M133" s="40">
        <f t="shared" ref="M133:M134" si="181">ROUND((L133*$J$6)+L133,2)</f>
        <v>0</v>
      </c>
      <c r="N133" s="33"/>
    </row>
    <row r="134" spans="1:71" ht="36">
      <c r="A134" s="37" t="s">
        <v>232</v>
      </c>
      <c r="B134" s="50" t="s">
        <v>329</v>
      </c>
      <c r="C134" s="51" t="s">
        <v>134</v>
      </c>
      <c r="D134" s="52">
        <v>4</v>
      </c>
      <c r="E134" s="3"/>
      <c r="F134" s="6"/>
      <c r="G134" s="6"/>
      <c r="H134" s="40">
        <f t="shared" si="176"/>
        <v>0</v>
      </c>
      <c r="I134" s="39">
        <f t="shared" si="177"/>
        <v>0</v>
      </c>
      <c r="J134" s="39">
        <f t="shared" si="178"/>
        <v>0</v>
      </c>
      <c r="K134" s="39">
        <f t="shared" si="179"/>
        <v>0</v>
      </c>
      <c r="L134" s="40">
        <f t="shared" si="180"/>
        <v>0</v>
      </c>
      <c r="M134" s="40">
        <f t="shared" si="181"/>
        <v>0</v>
      </c>
      <c r="N134" s="33"/>
    </row>
    <row r="135" spans="1:71">
      <c r="A135" s="70">
        <v>7</v>
      </c>
      <c r="B135" s="69" t="s">
        <v>330</v>
      </c>
      <c r="C135" s="71"/>
      <c r="D135" s="72"/>
      <c r="E135" s="73"/>
      <c r="F135" s="73"/>
      <c r="G135" s="73"/>
      <c r="H135" s="73"/>
      <c r="I135" s="73"/>
      <c r="J135" s="73"/>
      <c r="K135" s="74"/>
      <c r="L135" s="75">
        <f>SUM(L136:L149)</f>
        <v>0</v>
      </c>
      <c r="M135" s="75">
        <f>SUM(M136:M149)</f>
        <v>0</v>
      </c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</row>
    <row r="136" spans="1:71" ht="24">
      <c r="A136" s="56" t="s">
        <v>42</v>
      </c>
      <c r="B136" s="50" t="s">
        <v>336</v>
      </c>
      <c r="C136" s="51" t="s">
        <v>134</v>
      </c>
      <c r="D136" s="52">
        <v>3</v>
      </c>
      <c r="E136" s="3"/>
      <c r="F136" s="3"/>
      <c r="G136" s="3"/>
      <c r="H136" s="40">
        <f>SUM(E136:G136)</f>
        <v>0</v>
      </c>
      <c r="I136" s="39">
        <f>D136*E136</f>
        <v>0</v>
      </c>
      <c r="J136" s="39">
        <f>D136*F136</f>
        <v>0</v>
      </c>
      <c r="K136" s="39">
        <f>D136*G136</f>
        <v>0</v>
      </c>
      <c r="L136" s="40">
        <f>SUM(I136:K136)</f>
        <v>0</v>
      </c>
      <c r="M136" s="40">
        <f>ROUND((L136*$J$6)+L136,2)</f>
        <v>0</v>
      </c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</row>
    <row r="137" spans="1:71" ht="24">
      <c r="A137" s="56" t="s">
        <v>43</v>
      </c>
      <c r="B137" s="50" t="s">
        <v>177</v>
      </c>
      <c r="C137" s="51" t="s">
        <v>136</v>
      </c>
      <c r="D137" s="52">
        <v>10</v>
      </c>
      <c r="E137" s="3"/>
      <c r="F137" s="3"/>
      <c r="G137" s="3"/>
      <c r="H137" s="40">
        <f t="shared" ref="H137:H140" si="182">SUM(E137:G137)</f>
        <v>0</v>
      </c>
      <c r="I137" s="39">
        <f t="shared" ref="I137:I149" si="183">D137*E137</f>
        <v>0</v>
      </c>
      <c r="J137" s="39">
        <f t="shared" ref="J137:J149" si="184">D137*F137</f>
        <v>0</v>
      </c>
      <c r="K137" s="39">
        <f t="shared" ref="K137:K149" si="185">D137*G137</f>
        <v>0</v>
      </c>
      <c r="L137" s="40">
        <f t="shared" ref="L137:L140" si="186">SUM(I137:K137)</f>
        <v>0</v>
      </c>
      <c r="M137" s="40">
        <f t="shared" ref="M137:M149" si="187">ROUND((L137*$J$6)+L137,2)</f>
        <v>0</v>
      </c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</row>
    <row r="138" spans="1:71">
      <c r="A138" s="56" t="s">
        <v>81</v>
      </c>
      <c r="B138" s="50" t="s">
        <v>331</v>
      </c>
      <c r="C138" s="51" t="s">
        <v>134</v>
      </c>
      <c r="D138" s="52">
        <v>3</v>
      </c>
      <c r="E138" s="3"/>
      <c r="F138" s="3"/>
      <c r="G138" s="3"/>
      <c r="H138" s="40">
        <f t="shared" si="182"/>
        <v>0</v>
      </c>
      <c r="I138" s="39">
        <f t="shared" si="183"/>
        <v>0</v>
      </c>
      <c r="J138" s="39">
        <f t="shared" si="184"/>
        <v>0</v>
      </c>
      <c r="K138" s="39">
        <f t="shared" si="185"/>
        <v>0</v>
      </c>
      <c r="L138" s="40">
        <f t="shared" si="186"/>
        <v>0</v>
      </c>
      <c r="M138" s="40">
        <f t="shared" si="187"/>
        <v>0</v>
      </c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</row>
    <row r="139" spans="1:71" ht="24">
      <c r="A139" s="56" t="s">
        <v>100</v>
      </c>
      <c r="B139" s="50" t="s">
        <v>337</v>
      </c>
      <c r="C139" s="51" t="s">
        <v>134</v>
      </c>
      <c r="D139" s="52">
        <v>1</v>
      </c>
      <c r="E139" s="3"/>
      <c r="F139" s="3"/>
      <c r="G139" s="3"/>
      <c r="H139" s="40">
        <f t="shared" si="182"/>
        <v>0</v>
      </c>
      <c r="I139" s="39">
        <f t="shared" si="183"/>
        <v>0</v>
      </c>
      <c r="J139" s="39">
        <f t="shared" si="184"/>
        <v>0</v>
      </c>
      <c r="K139" s="39">
        <f t="shared" si="185"/>
        <v>0</v>
      </c>
      <c r="L139" s="40">
        <f t="shared" si="186"/>
        <v>0</v>
      </c>
      <c r="M139" s="40">
        <f t="shared" si="187"/>
        <v>0</v>
      </c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</row>
    <row r="140" spans="1:71" ht="24">
      <c r="A140" s="56" t="s">
        <v>101</v>
      </c>
      <c r="B140" s="50" t="s">
        <v>338</v>
      </c>
      <c r="C140" s="51" t="s">
        <v>134</v>
      </c>
      <c r="D140" s="52">
        <v>2</v>
      </c>
      <c r="E140" s="3"/>
      <c r="F140" s="3"/>
      <c r="G140" s="3"/>
      <c r="H140" s="40">
        <f t="shared" si="182"/>
        <v>0</v>
      </c>
      <c r="I140" s="39">
        <f t="shared" si="183"/>
        <v>0</v>
      </c>
      <c r="J140" s="39">
        <f t="shared" si="184"/>
        <v>0</v>
      </c>
      <c r="K140" s="39">
        <f t="shared" si="185"/>
        <v>0</v>
      </c>
      <c r="L140" s="40">
        <f t="shared" si="186"/>
        <v>0</v>
      </c>
      <c r="M140" s="40">
        <f t="shared" si="187"/>
        <v>0</v>
      </c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</row>
    <row r="141" spans="1:71" ht="36">
      <c r="A141" s="56" t="s">
        <v>102</v>
      </c>
      <c r="B141" s="50" t="s">
        <v>339</v>
      </c>
      <c r="C141" s="51" t="s">
        <v>136</v>
      </c>
      <c r="D141" s="52">
        <v>3.2</v>
      </c>
      <c r="E141" s="3"/>
      <c r="F141" s="3"/>
      <c r="G141" s="3"/>
      <c r="H141" s="40">
        <f t="shared" ref="H141:H145" si="188">SUM(E141:G141)</f>
        <v>0</v>
      </c>
      <c r="I141" s="39">
        <f t="shared" si="183"/>
        <v>0</v>
      </c>
      <c r="J141" s="39">
        <f t="shared" si="184"/>
        <v>0</v>
      </c>
      <c r="K141" s="39">
        <f t="shared" si="185"/>
        <v>0</v>
      </c>
      <c r="L141" s="40">
        <f t="shared" ref="L141:L145" si="189">SUM(I141:K141)</f>
        <v>0</v>
      </c>
      <c r="M141" s="40">
        <f t="shared" si="187"/>
        <v>0</v>
      </c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</row>
    <row r="142" spans="1:71" ht="36">
      <c r="A142" s="56" t="s">
        <v>103</v>
      </c>
      <c r="B142" s="50" t="s">
        <v>340</v>
      </c>
      <c r="C142" s="51" t="s">
        <v>136</v>
      </c>
      <c r="D142" s="52">
        <v>5.25</v>
      </c>
      <c r="E142" s="3"/>
      <c r="F142" s="3"/>
      <c r="G142" s="3"/>
      <c r="H142" s="40">
        <f t="shared" si="188"/>
        <v>0</v>
      </c>
      <c r="I142" s="39">
        <f t="shared" si="183"/>
        <v>0</v>
      </c>
      <c r="J142" s="39">
        <f t="shared" si="184"/>
        <v>0</v>
      </c>
      <c r="K142" s="39">
        <f t="shared" si="185"/>
        <v>0</v>
      </c>
      <c r="L142" s="40">
        <f t="shared" si="189"/>
        <v>0</v>
      </c>
      <c r="M142" s="40">
        <f t="shared" si="187"/>
        <v>0</v>
      </c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</row>
    <row r="143" spans="1:71" ht="36">
      <c r="A143" s="56" t="s">
        <v>104</v>
      </c>
      <c r="B143" s="50" t="s">
        <v>341</v>
      </c>
      <c r="C143" s="51" t="s">
        <v>136</v>
      </c>
      <c r="D143" s="52">
        <v>3.2</v>
      </c>
      <c r="E143" s="3"/>
      <c r="F143" s="3"/>
      <c r="G143" s="3"/>
      <c r="H143" s="40">
        <f t="shared" si="188"/>
        <v>0</v>
      </c>
      <c r="I143" s="39">
        <f t="shared" si="183"/>
        <v>0</v>
      </c>
      <c r="J143" s="39">
        <f t="shared" si="184"/>
        <v>0</v>
      </c>
      <c r="K143" s="39">
        <f t="shared" si="185"/>
        <v>0</v>
      </c>
      <c r="L143" s="40">
        <f t="shared" si="189"/>
        <v>0</v>
      </c>
      <c r="M143" s="40">
        <f t="shared" si="187"/>
        <v>0</v>
      </c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</row>
    <row r="144" spans="1:71">
      <c r="A144" s="56" t="s">
        <v>105</v>
      </c>
      <c r="B144" s="50" t="s">
        <v>332</v>
      </c>
      <c r="C144" s="51" t="s">
        <v>136</v>
      </c>
      <c r="D144" s="52">
        <v>5.25</v>
      </c>
      <c r="E144" s="3"/>
      <c r="F144" s="3"/>
      <c r="G144" s="3"/>
      <c r="H144" s="40">
        <f t="shared" si="188"/>
        <v>0</v>
      </c>
      <c r="I144" s="39">
        <f t="shared" si="183"/>
        <v>0</v>
      </c>
      <c r="J144" s="39">
        <f t="shared" si="184"/>
        <v>0</v>
      </c>
      <c r="K144" s="39">
        <f t="shared" si="185"/>
        <v>0</v>
      </c>
      <c r="L144" s="40">
        <f t="shared" si="189"/>
        <v>0</v>
      </c>
      <c r="M144" s="40">
        <f t="shared" si="187"/>
        <v>0</v>
      </c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</row>
    <row r="145" spans="1:71">
      <c r="A145" s="56" t="s">
        <v>106</v>
      </c>
      <c r="B145" s="50" t="s">
        <v>333</v>
      </c>
      <c r="C145" s="51" t="s">
        <v>136</v>
      </c>
      <c r="D145" s="52">
        <v>5.25</v>
      </c>
      <c r="E145" s="3"/>
      <c r="F145" s="3"/>
      <c r="G145" s="3"/>
      <c r="H145" s="40">
        <f t="shared" si="188"/>
        <v>0</v>
      </c>
      <c r="I145" s="39">
        <f t="shared" si="183"/>
        <v>0</v>
      </c>
      <c r="J145" s="39">
        <f t="shared" si="184"/>
        <v>0</v>
      </c>
      <c r="K145" s="39">
        <f t="shared" si="185"/>
        <v>0</v>
      </c>
      <c r="L145" s="40">
        <f t="shared" si="189"/>
        <v>0</v>
      </c>
      <c r="M145" s="40">
        <f t="shared" si="187"/>
        <v>0</v>
      </c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</row>
    <row r="146" spans="1:71">
      <c r="A146" s="56" t="s">
        <v>129</v>
      </c>
      <c r="B146" s="50" t="s">
        <v>334</v>
      </c>
      <c r="C146" s="51" t="s">
        <v>136</v>
      </c>
      <c r="D146" s="52">
        <v>3.2</v>
      </c>
      <c r="E146" s="3"/>
      <c r="F146" s="3"/>
      <c r="G146" s="3"/>
      <c r="H146" s="40">
        <f t="shared" ref="H146:H149" si="190">SUM(E146:G146)</f>
        <v>0</v>
      </c>
      <c r="I146" s="39">
        <f t="shared" si="183"/>
        <v>0</v>
      </c>
      <c r="J146" s="39">
        <f t="shared" si="184"/>
        <v>0</v>
      </c>
      <c r="K146" s="39">
        <f t="shared" si="185"/>
        <v>0</v>
      </c>
      <c r="L146" s="40">
        <f t="shared" ref="L146:L149" si="191">SUM(I146:K146)</f>
        <v>0</v>
      </c>
      <c r="M146" s="40">
        <f t="shared" si="187"/>
        <v>0</v>
      </c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</row>
    <row r="147" spans="1:71">
      <c r="A147" s="56" t="s">
        <v>233</v>
      </c>
      <c r="B147" s="50" t="s">
        <v>335</v>
      </c>
      <c r="C147" s="51" t="s">
        <v>136</v>
      </c>
      <c r="D147" s="52">
        <v>5.25</v>
      </c>
      <c r="E147" s="3"/>
      <c r="F147" s="3"/>
      <c r="G147" s="3"/>
      <c r="H147" s="40">
        <f t="shared" si="190"/>
        <v>0</v>
      </c>
      <c r="I147" s="39">
        <f t="shared" si="183"/>
        <v>0</v>
      </c>
      <c r="J147" s="39">
        <f t="shared" si="184"/>
        <v>0</v>
      </c>
      <c r="K147" s="39">
        <f t="shared" si="185"/>
        <v>0</v>
      </c>
      <c r="L147" s="40">
        <f t="shared" si="191"/>
        <v>0</v>
      </c>
      <c r="M147" s="40">
        <f t="shared" si="187"/>
        <v>0</v>
      </c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</row>
    <row r="148" spans="1:71" ht="24">
      <c r="A148" s="56" t="s">
        <v>234</v>
      </c>
      <c r="B148" s="50" t="s">
        <v>342</v>
      </c>
      <c r="C148" s="51" t="s">
        <v>134</v>
      </c>
      <c r="D148" s="52">
        <v>4</v>
      </c>
      <c r="E148" s="3"/>
      <c r="F148" s="3"/>
      <c r="G148" s="3"/>
      <c r="H148" s="40">
        <f t="shared" si="190"/>
        <v>0</v>
      </c>
      <c r="I148" s="39">
        <f t="shared" si="183"/>
        <v>0</v>
      </c>
      <c r="J148" s="39">
        <f t="shared" si="184"/>
        <v>0</v>
      </c>
      <c r="K148" s="39">
        <f t="shared" si="185"/>
        <v>0</v>
      </c>
      <c r="L148" s="40">
        <f t="shared" si="191"/>
        <v>0</v>
      </c>
      <c r="M148" s="40">
        <f t="shared" si="187"/>
        <v>0</v>
      </c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</row>
    <row r="149" spans="1:71" ht="24">
      <c r="A149" s="56" t="s">
        <v>235</v>
      </c>
      <c r="B149" s="50" t="s">
        <v>343</v>
      </c>
      <c r="C149" s="51" t="s">
        <v>136</v>
      </c>
      <c r="D149" s="52">
        <v>5.5</v>
      </c>
      <c r="E149" s="3"/>
      <c r="F149" s="3"/>
      <c r="G149" s="3"/>
      <c r="H149" s="40">
        <f t="shared" si="190"/>
        <v>0</v>
      </c>
      <c r="I149" s="39">
        <f t="shared" si="183"/>
        <v>0</v>
      </c>
      <c r="J149" s="39">
        <f t="shared" si="184"/>
        <v>0</v>
      </c>
      <c r="K149" s="39">
        <f t="shared" si="185"/>
        <v>0</v>
      </c>
      <c r="L149" s="40">
        <f t="shared" si="191"/>
        <v>0</v>
      </c>
      <c r="M149" s="40">
        <f t="shared" si="187"/>
        <v>0</v>
      </c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</row>
    <row r="150" spans="1:71">
      <c r="A150" s="70">
        <v>8</v>
      </c>
      <c r="B150" s="69" t="s">
        <v>85</v>
      </c>
      <c r="C150" s="71"/>
      <c r="D150" s="72"/>
      <c r="E150" s="73"/>
      <c r="F150" s="73"/>
      <c r="G150" s="73"/>
      <c r="H150" s="73"/>
      <c r="I150" s="73"/>
      <c r="J150" s="73"/>
      <c r="K150" s="74"/>
      <c r="L150" s="75">
        <f>SUM(L151:L164)</f>
        <v>0</v>
      </c>
      <c r="M150" s="75">
        <f>SUM(M151:M164)</f>
        <v>0</v>
      </c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</row>
    <row r="151" spans="1:71">
      <c r="A151" s="56" t="s">
        <v>44</v>
      </c>
      <c r="B151" s="50" t="s">
        <v>145</v>
      </c>
      <c r="C151" s="51" t="s">
        <v>134</v>
      </c>
      <c r="D151" s="52">
        <v>4</v>
      </c>
      <c r="E151" s="3"/>
      <c r="F151" s="3"/>
      <c r="G151" s="3"/>
      <c r="H151" s="40">
        <f>SUM(E151:G151)</f>
        <v>0</v>
      </c>
      <c r="I151" s="39">
        <f>D151*E151</f>
        <v>0</v>
      </c>
      <c r="J151" s="39">
        <f>D151*F151</f>
        <v>0</v>
      </c>
      <c r="K151" s="39">
        <f>D151*G151</f>
        <v>0</v>
      </c>
      <c r="L151" s="40">
        <f>SUM(I151:K151)</f>
        <v>0</v>
      </c>
      <c r="M151" s="40">
        <f>ROUND((L151*$J$6)+L151,2)</f>
        <v>0</v>
      </c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</row>
    <row r="152" spans="1:71" ht="36">
      <c r="A152" s="56" t="s">
        <v>346</v>
      </c>
      <c r="B152" s="50" t="s">
        <v>179</v>
      </c>
      <c r="C152" s="51" t="s">
        <v>134</v>
      </c>
      <c r="D152" s="52">
        <v>2</v>
      </c>
      <c r="E152" s="3"/>
      <c r="F152" s="3"/>
      <c r="G152" s="3"/>
      <c r="H152" s="40">
        <f t="shared" ref="H152:H164" si="192">SUM(E152:G152)</f>
        <v>0</v>
      </c>
      <c r="I152" s="39">
        <f t="shared" ref="I152:I164" si="193">D152*E152</f>
        <v>0</v>
      </c>
      <c r="J152" s="39">
        <f t="shared" ref="J152:J164" si="194">D152*F152</f>
        <v>0</v>
      </c>
      <c r="K152" s="39">
        <f t="shared" ref="K152:K164" si="195">D152*G152</f>
        <v>0</v>
      </c>
      <c r="L152" s="40">
        <f t="shared" ref="L152:L164" si="196">SUM(I152:K152)</f>
        <v>0</v>
      </c>
      <c r="M152" s="40">
        <f t="shared" ref="M152:M164" si="197">ROUND((L152*$J$6)+L152,2)</f>
        <v>0</v>
      </c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</row>
    <row r="153" spans="1:71" ht="24">
      <c r="A153" s="56" t="s">
        <v>347</v>
      </c>
      <c r="B153" s="50" t="s">
        <v>146</v>
      </c>
      <c r="C153" s="51" t="s">
        <v>134</v>
      </c>
      <c r="D153" s="52">
        <v>4</v>
      </c>
      <c r="E153" s="3"/>
      <c r="F153" s="3"/>
      <c r="G153" s="3"/>
      <c r="H153" s="40">
        <f t="shared" si="192"/>
        <v>0</v>
      </c>
      <c r="I153" s="39">
        <f t="shared" si="193"/>
        <v>0</v>
      </c>
      <c r="J153" s="39">
        <f t="shared" si="194"/>
        <v>0</v>
      </c>
      <c r="K153" s="39">
        <f t="shared" si="195"/>
        <v>0</v>
      </c>
      <c r="L153" s="40">
        <f t="shared" si="196"/>
        <v>0</v>
      </c>
      <c r="M153" s="40">
        <f t="shared" si="197"/>
        <v>0</v>
      </c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</row>
    <row r="154" spans="1:71" ht="24">
      <c r="A154" s="56" t="s">
        <v>348</v>
      </c>
      <c r="B154" s="50" t="s">
        <v>147</v>
      </c>
      <c r="C154" s="51" t="s">
        <v>134</v>
      </c>
      <c r="D154" s="52">
        <v>1</v>
      </c>
      <c r="E154" s="3"/>
      <c r="F154" s="3"/>
      <c r="G154" s="3"/>
      <c r="H154" s="40">
        <f t="shared" si="192"/>
        <v>0</v>
      </c>
      <c r="I154" s="39">
        <f t="shared" si="193"/>
        <v>0</v>
      </c>
      <c r="J154" s="39">
        <f t="shared" si="194"/>
        <v>0</v>
      </c>
      <c r="K154" s="39">
        <f t="shared" si="195"/>
        <v>0</v>
      </c>
      <c r="L154" s="40">
        <f t="shared" si="196"/>
        <v>0</v>
      </c>
      <c r="M154" s="40">
        <f t="shared" si="197"/>
        <v>0</v>
      </c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</row>
    <row r="155" spans="1:71">
      <c r="A155" s="56" t="s">
        <v>349</v>
      </c>
      <c r="B155" s="50" t="s">
        <v>344</v>
      </c>
      <c r="C155" s="51" t="s">
        <v>131</v>
      </c>
      <c r="D155" s="52">
        <v>0.51</v>
      </c>
      <c r="E155" s="3"/>
      <c r="F155" s="3"/>
      <c r="G155" s="3"/>
      <c r="H155" s="40">
        <f t="shared" si="192"/>
        <v>0</v>
      </c>
      <c r="I155" s="39">
        <f t="shared" si="193"/>
        <v>0</v>
      </c>
      <c r="J155" s="39">
        <f t="shared" si="194"/>
        <v>0</v>
      </c>
      <c r="K155" s="39">
        <f t="shared" si="195"/>
        <v>0</v>
      </c>
      <c r="L155" s="40">
        <f t="shared" si="196"/>
        <v>0</v>
      </c>
      <c r="M155" s="40">
        <f t="shared" si="197"/>
        <v>0</v>
      </c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</row>
    <row r="156" spans="1:71" ht="36">
      <c r="A156" s="56" t="s">
        <v>350</v>
      </c>
      <c r="B156" s="50" t="s">
        <v>202</v>
      </c>
      <c r="C156" s="51" t="s">
        <v>134</v>
      </c>
      <c r="D156" s="52">
        <v>1</v>
      </c>
      <c r="E156" s="3"/>
      <c r="F156" s="3"/>
      <c r="G156" s="3"/>
      <c r="H156" s="40">
        <f t="shared" ref="H156:H160" si="198">SUM(E156:G156)</f>
        <v>0</v>
      </c>
      <c r="I156" s="39">
        <f t="shared" ref="I156:I160" si="199">D156*E156</f>
        <v>0</v>
      </c>
      <c r="J156" s="39">
        <f t="shared" ref="J156:J160" si="200">D156*F156</f>
        <v>0</v>
      </c>
      <c r="K156" s="39">
        <f t="shared" ref="K156:K160" si="201">D156*G156</f>
        <v>0</v>
      </c>
      <c r="L156" s="40">
        <f t="shared" ref="L156:L160" si="202">SUM(I156:K156)</f>
        <v>0</v>
      </c>
      <c r="M156" s="40">
        <f t="shared" ref="M156:M160" si="203">ROUND((L156*$J$6)+L156,2)</f>
        <v>0</v>
      </c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</row>
    <row r="157" spans="1:71" ht="36">
      <c r="A157" s="56" t="s">
        <v>351</v>
      </c>
      <c r="B157" s="50" t="s">
        <v>155</v>
      </c>
      <c r="C157" s="51" t="s">
        <v>134</v>
      </c>
      <c r="D157" s="52">
        <v>1</v>
      </c>
      <c r="E157" s="3"/>
      <c r="F157" s="3"/>
      <c r="G157" s="3"/>
      <c r="H157" s="40">
        <f t="shared" si="198"/>
        <v>0</v>
      </c>
      <c r="I157" s="39">
        <f t="shared" si="199"/>
        <v>0</v>
      </c>
      <c r="J157" s="39">
        <f t="shared" si="200"/>
        <v>0</v>
      </c>
      <c r="K157" s="39">
        <f t="shared" si="201"/>
        <v>0</v>
      </c>
      <c r="L157" s="40">
        <f t="shared" si="202"/>
        <v>0</v>
      </c>
      <c r="M157" s="40">
        <f t="shared" si="203"/>
        <v>0</v>
      </c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</row>
    <row r="158" spans="1:71">
      <c r="A158" s="56" t="s">
        <v>352</v>
      </c>
      <c r="B158" s="50" t="s">
        <v>178</v>
      </c>
      <c r="C158" s="51" t="s">
        <v>131</v>
      </c>
      <c r="D158" s="52">
        <v>1.49</v>
      </c>
      <c r="E158" s="3"/>
      <c r="F158" s="3"/>
      <c r="G158" s="3"/>
      <c r="H158" s="40">
        <f t="shared" si="198"/>
        <v>0</v>
      </c>
      <c r="I158" s="39">
        <f t="shared" si="199"/>
        <v>0</v>
      </c>
      <c r="J158" s="39">
        <f t="shared" si="200"/>
        <v>0</v>
      </c>
      <c r="K158" s="39">
        <f t="shared" si="201"/>
        <v>0</v>
      </c>
      <c r="L158" s="40">
        <f t="shared" si="202"/>
        <v>0</v>
      </c>
      <c r="M158" s="40">
        <f t="shared" si="203"/>
        <v>0</v>
      </c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</row>
    <row r="159" spans="1:71" ht="36">
      <c r="A159" s="56" t="s">
        <v>353</v>
      </c>
      <c r="B159" s="50" t="s">
        <v>237</v>
      </c>
      <c r="C159" s="51" t="s">
        <v>134</v>
      </c>
      <c r="D159" s="52">
        <v>2</v>
      </c>
      <c r="E159" s="3"/>
      <c r="F159" s="3"/>
      <c r="G159" s="3"/>
      <c r="H159" s="40">
        <f t="shared" si="198"/>
        <v>0</v>
      </c>
      <c r="I159" s="39">
        <f t="shared" si="199"/>
        <v>0</v>
      </c>
      <c r="J159" s="39">
        <f t="shared" si="200"/>
        <v>0</v>
      </c>
      <c r="K159" s="39">
        <f t="shared" si="201"/>
        <v>0</v>
      </c>
      <c r="L159" s="40">
        <f t="shared" si="202"/>
        <v>0</v>
      </c>
      <c r="M159" s="40">
        <f t="shared" si="203"/>
        <v>0</v>
      </c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</row>
    <row r="160" spans="1:71" ht="24">
      <c r="A160" s="56" t="s">
        <v>354</v>
      </c>
      <c r="B160" s="50" t="s">
        <v>144</v>
      </c>
      <c r="C160" s="51" t="s">
        <v>136</v>
      </c>
      <c r="D160" s="52">
        <v>2.36</v>
      </c>
      <c r="E160" s="3"/>
      <c r="F160" s="3"/>
      <c r="G160" s="3"/>
      <c r="H160" s="40">
        <f t="shared" si="198"/>
        <v>0</v>
      </c>
      <c r="I160" s="39">
        <f t="shared" si="199"/>
        <v>0</v>
      </c>
      <c r="J160" s="39">
        <f t="shared" si="200"/>
        <v>0</v>
      </c>
      <c r="K160" s="39">
        <f t="shared" si="201"/>
        <v>0</v>
      </c>
      <c r="L160" s="40">
        <f t="shared" si="202"/>
        <v>0</v>
      </c>
      <c r="M160" s="40">
        <f t="shared" si="203"/>
        <v>0</v>
      </c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</row>
    <row r="161" spans="1:71">
      <c r="A161" s="56" t="s">
        <v>355</v>
      </c>
      <c r="B161" s="50" t="s">
        <v>345</v>
      </c>
      <c r="C161" s="51" t="s">
        <v>134</v>
      </c>
      <c r="D161" s="52">
        <v>1</v>
      </c>
      <c r="E161" s="3"/>
      <c r="F161" s="3"/>
      <c r="G161" s="3"/>
      <c r="H161" s="40">
        <f t="shared" si="192"/>
        <v>0</v>
      </c>
      <c r="I161" s="39">
        <f t="shared" si="193"/>
        <v>0</v>
      </c>
      <c r="J161" s="39">
        <f t="shared" si="194"/>
        <v>0</v>
      </c>
      <c r="K161" s="39">
        <f t="shared" si="195"/>
        <v>0</v>
      </c>
      <c r="L161" s="40">
        <f t="shared" si="196"/>
        <v>0</v>
      </c>
      <c r="M161" s="40">
        <f t="shared" si="197"/>
        <v>0</v>
      </c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</row>
    <row r="162" spans="1:71" ht="24">
      <c r="A162" s="56" t="s">
        <v>356</v>
      </c>
      <c r="B162" s="50" t="s">
        <v>239</v>
      </c>
      <c r="C162" s="51" t="s">
        <v>134</v>
      </c>
      <c r="D162" s="52">
        <v>1</v>
      </c>
      <c r="E162" s="3"/>
      <c r="F162" s="3"/>
      <c r="G162" s="3"/>
      <c r="H162" s="40">
        <f t="shared" si="192"/>
        <v>0</v>
      </c>
      <c r="I162" s="39">
        <f t="shared" si="193"/>
        <v>0</v>
      </c>
      <c r="J162" s="39">
        <f t="shared" si="194"/>
        <v>0</v>
      </c>
      <c r="K162" s="39">
        <f t="shared" si="195"/>
        <v>0</v>
      </c>
      <c r="L162" s="40">
        <f t="shared" si="196"/>
        <v>0</v>
      </c>
      <c r="M162" s="40">
        <f t="shared" si="197"/>
        <v>0</v>
      </c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</row>
    <row r="163" spans="1:71" ht="24">
      <c r="A163" s="56" t="s">
        <v>357</v>
      </c>
      <c r="B163" s="50" t="s">
        <v>236</v>
      </c>
      <c r="C163" s="51" t="s">
        <v>134</v>
      </c>
      <c r="D163" s="52">
        <v>1</v>
      </c>
      <c r="E163" s="3"/>
      <c r="F163" s="3"/>
      <c r="G163" s="3"/>
      <c r="H163" s="40">
        <f t="shared" si="192"/>
        <v>0</v>
      </c>
      <c r="I163" s="39">
        <f t="shared" si="193"/>
        <v>0</v>
      </c>
      <c r="J163" s="39">
        <f t="shared" si="194"/>
        <v>0</v>
      </c>
      <c r="K163" s="39">
        <f t="shared" si="195"/>
        <v>0</v>
      </c>
      <c r="L163" s="40">
        <f t="shared" si="196"/>
        <v>0</v>
      </c>
      <c r="M163" s="40">
        <f t="shared" si="197"/>
        <v>0</v>
      </c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</row>
    <row r="164" spans="1:71">
      <c r="A164" s="56" t="s">
        <v>358</v>
      </c>
      <c r="B164" s="50" t="s">
        <v>238</v>
      </c>
      <c r="C164" s="51" t="s">
        <v>134</v>
      </c>
      <c r="D164" s="52">
        <v>1</v>
      </c>
      <c r="E164" s="3"/>
      <c r="F164" s="3"/>
      <c r="G164" s="3"/>
      <c r="H164" s="40">
        <f t="shared" si="192"/>
        <v>0</v>
      </c>
      <c r="I164" s="39">
        <f t="shared" si="193"/>
        <v>0</v>
      </c>
      <c r="J164" s="39">
        <f t="shared" si="194"/>
        <v>0</v>
      </c>
      <c r="K164" s="39">
        <f t="shared" si="195"/>
        <v>0</v>
      </c>
      <c r="L164" s="40">
        <f t="shared" si="196"/>
        <v>0</v>
      </c>
      <c r="M164" s="40">
        <f t="shared" si="197"/>
        <v>0</v>
      </c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</row>
    <row r="165" spans="1:71">
      <c r="A165" s="70">
        <v>9</v>
      </c>
      <c r="B165" s="69" t="s">
        <v>86</v>
      </c>
      <c r="C165" s="71"/>
      <c r="D165" s="72"/>
      <c r="E165" s="73"/>
      <c r="F165" s="73"/>
      <c r="G165" s="73"/>
      <c r="H165" s="73"/>
      <c r="I165" s="73"/>
      <c r="J165" s="73"/>
      <c r="K165" s="74"/>
      <c r="L165" s="75">
        <f>SUM(L166:L166)</f>
        <v>0</v>
      </c>
      <c r="M165" s="75">
        <f>SUM(M166:M166)</f>
        <v>0</v>
      </c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</row>
    <row r="166" spans="1:71">
      <c r="A166" s="56" t="s">
        <v>45</v>
      </c>
      <c r="B166" s="50" t="s">
        <v>148</v>
      </c>
      <c r="C166" s="57" t="s">
        <v>131</v>
      </c>
      <c r="D166" s="58">
        <v>97</v>
      </c>
      <c r="E166" s="3"/>
      <c r="F166" s="3"/>
      <c r="G166" s="3"/>
      <c r="H166" s="40">
        <f>SUM(E166:G166)</f>
        <v>0</v>
      </c>
      <c r="I166" s="39">
        <f>D166*E166</f>
        <v>0</v>
      </c>
      <c r="J166" s="39">
        <f>D166*F166</f>
        <v>0</v>
      </c>
      <c r="K166" s="39">
        <f>D166*G166</f>
        <v>0</v>
      </c>
      <c r="L166" s="40">
        <f>SUM(I166:K166)</f>
        <v>0</v>
      </c>
      <c r="M166" s="40">
        <f>ROUND((L166*$J$6)+L166,2)</f>
        <v>0</v>
      </c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</row>
    <row r="167" spans="1:71">
      <c r="A167" s="70">
        <v>10</v>
      </c>
      <c r="B167" s="69" t="s">
        <v>365</v>
      </c>
      <c r="C167" s="71"/>
      <c r="D167" s="72"/>
      <c r="E167" s="73"/>
      <c r="F167" s="73"/>
      <c r="G167" s="73"/>
      <c r="H167" s="73"/>
      <c r="I167" s="73"/>
      <c r="J167" s="73"/>
      <c r="K167" s="74"/>
      <c r="L167" s="75">
        <f>SUM(L168:L169)</f>
        <v>0</v>
      </c>
      <c r="M167" s="75">
        <f>SUM(M168:M169)</f>
        <v>0</v>
      </c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</row>
    <row r="168" spans="1:71" ht="24">
      <c r="A168" s="56" t="s">
        <v>359</v>
      </c>
      <c r="B168" s="50" t="s">
        <v>361</v>
      </c>
      <c r="C168" s="57" t="s">
        <v>242</v>
      </c>
      <c r="D168" s="58">
        <v>1</v>
      </c>
      <c r="E168" s="3"/>
      <c r="F168" s="3"/>
      <c r="G168" s="3"/>
      <c r="H168" s="40">
        <f>SUM(E168:G168)</f>
        <v>0</v>
      </c>
      <c r="I168" s="39">
        <f>D168*E168</f>
        <v>0</v>
      </c>
      <c r="J168" s="39">
        <f>D168*F168</f>
        <v>0</v>
      </c>
      <c r="K168" s="39">
        <f>D168*G168</f>
        <v>0</v>
      </c>
      <c r="L168" s="40">
        <f>SUM(I168:K168)</f>
        <v>0</v>
      </c>
      <c r="M168" s="40">
        <f>ROUND((L168*$J$6)+L168,2)</f>
        <v>0</v>
      </c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</row>
    <row r="169" spans="1:71" ht="24">
      <c r="A169" s="56" t="s">
        <v>360</v>
      </c>
      <c r="B169" s="50" t="s">
        <v>362</v>
      </c>
      <c r="C169" s="57" t="s">
        <v>242</v>
      </c>
      <c r="D169" s="58">
        <v>1</v>
      </c>
      <c r="E169" s="3"/>
      <c r="F169" s="3"/>
      <c r="G169" s="3"/>
      <c r="H169" s="40">
        <f>SUM(E169:G169)</f>
        <v>0</v>
      </c>
      <c r="I169" s="39">
        <f>D169*E169</f>
        <v>0</v>
      </c>
      <c r="J169" s="39">
        <f>D169*F169</f>
        <v>0</v>
      </c>
      <c r="K169" s="39">
        <f>D169*G169</f>
        <v>0</v>
      </c>
      <c r="L169" s="40">
        <f>SUM(I169:K169)</f>
        <v>0</v>
      </c>
      <c r="M169" s="40">
        <f>ROUND((L169*$J$6)+L169,2)</f>
        <v>0</v>
      </c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</row>
    <row r="170" spans="1:71">
      <c r="A170" s="70">
        <v>11</v>
      </c>
      <c r="B170" s="69" t="s">
        <v>87</v>
      </c>
      <c r="C170" s="71"/>
      <c r="D170" s="72"/>
      <c r="E170" s="73"/>
      <c r="F170" s="73"/>
      <c r="G170" s="73"/>
      <c r="H170" s="76"/>
      <c r="I170" s="77"/>
      <c r="J170" s="77"/>
      <c r="K170" s="78"/>
      <c r="L170" s="79">
        <f>SUM(L171:L172)</f>
        <v>0</v>
      </c>
      <c r="M170" s="79">
        <f>SUM(M171:M172)</f>
        <v>0</v>
      </c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</row>
    <row r="171" spans="1:71">
      <c r="A171" s="56" t="s">
        <v>363</v>
      </c>
      <c r="B171" s="80" t="s">
        <v>203</v>
      </c>
      <c r="C171" s="57" t="s">
        <v>131</v>
      </c>
      <c r="D171" s="58">
        <v>97</v>
      </c>
      <c r="E171" s="3"/>
      <c r="F171" s="3"/>
      <c r="G171" s="3"/>
      <c r="H171" s="40">
        <f>SUM(E171:G171)</f>
        <v>0</v>
      </c>
      <c r="I171" s="39">
        <f>D171*E171</f>
        <v>0</v>
      </c>
      <c r="J171" s="39">
        <f>D171*F171</f>
        <v>0</v>
      </c>
      <c r="K171" s="39">
        <f>D171*G171</f>
        <v>0</v>
      </c>
      <c r="L171" s="40">
        <f>SUM(I171:K171)</f>
        <v>0</v>
      </c>
      <c r="M171" s="40">
        <f>ROUND((L171*$J$6)+L171,2)</f>
        <v>0</v>
      </c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</row>
    <row r="172" spans="1:71">
      <c r="A172" s="56" t="s">
        <v>364</v>
      </c>
      <c r="B172" s="80" t="s">
        <v>204</v>
      </c>
      <c r="C172" s="57" t="s">
        <v>131</v>
      </c>
      <c r="D172" s="58">
        <v>97</v>
      </c>
      <c r="E172" s="3"/>
      <c r="F172" s="3"/>
      <c r="G172" s="3"/>
      <c r="H172" s="40">
        <f>SUM(E172:G172)</f>
        <v>0</v>
      </c>
      <c r="I172" s="39">
        <f>D172*E172</f>
        <v>0</v>
      </c>
      <c r="J172" s="39">
        <f>D172*F172</f>
        <v>0</v>
      </c>
      <c r="K172" s="39">
        <f>D172*G172</f>
        <v>0</v>
      </c>
      <c r="L172" s="40">
        <f>SUM(I172:K172)</f>
        <v>0</v>
      </c>
      <c r="M172" s="40">
        <f>ROUND((L172*$J$6)+L172,2)</f>
        <v>0</v>
      </c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</row>
    <row r="173" spans="1:71" s="10" customFormat="1">
      <c r="A173" s="127"/>
      <c r="B173" s="128"/>
      <c r="C173" s="128"/>
      <c r="D173" s="128"/>
      <c r="E173" s="128"/>
      <c r="F173" s="128"/>
      <c r="G173" s="128"/>
      <c r="H173" s="128"/>
      <c r="I173" s="128"/>
      <c r="J173" s="128"/>
      <c r="K173" s="128"/>
      <c r="L173" s="129"/>
      <c r="M173" s="81">
        <f>M170+M167+M165+M150+M135+M93+M58+M48+M32+M14+M10</f>
        <v>0</v>
      </c>
    </row>
    <row r="174" spans="1:71" s="10" customFormat="1">
      <c r="A174" s="1"/>
      <c r="B174" s="82" t="s">
        <v>12</v>
      </c>
      <c r="C174" s="83"/>
      <c r="D174" s="30"/>
      <c r="E174" s="84"/>
      <c r="F174" s="84"/>
      <c r="G174" s="84"/>
      <c r="H174" s="31"/>
      <c r="I174" s="84"/>
      <c r="J174" s="84"/>
      <c r="K174" s="84"/>
      <c r="L174" s="31"/>
      <c r="M174" s="31"/>
    </row>
    <row r="175" spans="1:71" s="10" customFormat="1">
      <c r="A175" s="1"/>
      <c r="B175" s="82"/>
      <c r="C175" s="83"/>
      <c r="D175" s="30"/>
      <c r="E175" s="84"/>
      <c r="F175" s="84"/>
      <c r="G175" s="84"/>
      <c r="H175" s="31"/>
      <c r="I175" s="84"/>
      <c r="J175" s="84"/>
      <c r="K175" s="84"/>
      <c r="L175" s="31"/>
      <c r="M175" s="31"/>
    </row>
    <row r="176" spans="1:71" s="10" customFormat="1">
      <c r="A176" s="126" t="s">
        <v>98</v>
      </c>
      <c r="B176" s="126"/>
      <c r="C176" s="126"/>
      <c r="D176" s="126"/>
      <c r="E176" s="126"/>
      <c r="F176" s="126"/>
      <c r="G176" s="85"/>
      <c r="H176" s="84"/>
      <c r="I176" s="125" t="s">
        <v>96</v>
      </c>
      <c r="J176" s="125"/>
      <c r="K176" s="125"/>
      <c r="L176" s="125"/>
      <c r="M176" s="125"/>
    </row>
    <row r="177" spans="1:13" s="10" customFormat="1">
      <c r="A177" s="1"/>
      <c r="B177" s="82"/>
      <c r="C177" s="83"/>
      <c r="D177" s="30"/>
      <c r="E177" s="84" t="s">
        <v>30</v>
      </c>
      <c r="F177" s="84"/>
      <c r="G177" s="84"/>
      <c r="H177" s="84"/>
      <c r="I177" s="125" t="s">
        <v>97</v>
      </c>
      <c r="J177" s="125"/>
      <c r="K177" s="125"/>
      <c r="L177" s="125"/>
      <c r="M177" s="125"/>
    </row>
    <row r="178" spans="1:13" s="10" customFormat="1">
      <c r="A178" s="2"/>
      <c r="B178" s="86" t="s">
        <v>12</v>
      </c>
      <c r="C178" s="87"/>
      <c r="D178" s="88"/>
      <c r="E178" s="89"/>
      <c r="F178" s="89"/>
      <c r="G178" s="89"/>
      <c r="H178" s="90"/>
      <c r="I178" s="89"/>
      <c r="J178" s="89"/>
      <c r="K178" s="89"/>
      <c r="L178" s="90"/>
      <c r="M178" s="90"/>
    </row>
    <row r="179" spans="1:13" s="10" customFormat="1"/>
    <row r="180" spans="1:13" s="10" customFormat="1"/>
    <row r="181" spans="1:13" s="10" customFormat="1"/>
    <row r="182" spans="1:13" s="10" customFormat="1"/>
    <row r="183" spans="1:13" s="10" customFormat="1"/>
    <row r="184" spans="1:13" s="10" customFormat="1"/>
    <row r="185" spans="1:13" s="10" customFormat="1"/>
    <row r="186" spans="1:13" s="10" customFormat="1"/>
    <row r="187" spans="1:13" s="10" customFormat="1"/>
    <row r="188" spans="1:13" s="10" customFormat="1"/>
    <row r="189" spans="1:13" s="10" customFormat="1"/>
    <row r="190" spans="1:13" s="10" customFormat="1"/>
    <row r="191" spans="1:13" s="10" customFormat="1"/>
    <row r="192" spans="1:13" s="10" customFormat="1"/>
    <row r="193" s="10" customFormat="1"/>
    <row r="194" s="10" customFormat="1"/>
    <row r="195" s="10" customFormat="1"/>
    <row r="196" s="10" customFormat="1"/>
    <row r="197" s="10" customFormat="1"/>
    <row r="198" s="10" customFormat="1"/>
    <row r="199" s="10" customFormat="1"/>
    <row r="200" s="10" customFormat="1"/>
    <row r="201" s="10" customFormat="1"/>
    <row r="202" s="10" customFormat="1"/>
    <row r="203" s="10" customFormat="1"/>
    <row r="204" s="10" customFormat="1"/>
    <row r="205" s="10" customFormat="1"/>
    <row r="206" s="10" customFormat="1"/>
    <row r="207" s="10" customFormat="1"/>
    <row r="208" s="10" customFormat="1"/>
    <row r="209" s="10" customFormat="1"/>
    <row r="210" s="10" customFormat="1"/>
    <row r="211" s="10" customFormat="1"/>
    <row r="212" s="10" customFormat="1"/>
    <row r="213" s="10" customFormat="1"/>
    <row r="214" s="10" customFormat="1"/>
    <row r="215" s="10" customFormat="1"/>
    <row r="216" s="10" customFormat="1"/>
    <row r="217" s="10" customFormat="1"/>
    <row r="218" s="10" customFormat="1"/>
    <row r="219" s="10" customFormat="1"/>
    <row r="220" s="10" customFormat="1"/>
    <row r="221" s="10" customFormat="1"/>
    <row r="222" s="10" customFormat="1"/>
    <row r="223" s="10" customFormat="1"/>
    <row r="224" s="10" customFormat="1"/>
    <row r="225" s="10" customFormat="1"/>
    <row r="226" s="10" customFormat="1"/>
    <row r="227" s="10" customFormat="1"/>
    <row r="228" s="10" customFormat="1"/>
    <row r="229" s="10" customFormat="1"/>
    <row r="230" s="10" customFormat="1"/>
    <row r="231" s="10" customFormat="1"/>
    <row r="232" s="10" customFormat="1"/>
    <row r="233" s="10" customFormat="1"/>
    <row r="234" s="10" customFormat="1"/>
    <row r="235" s="10" customFormat="1"/>
    <row r="236" s="10" customFormat="1"/>
    <row r="237" s="10" customFormat="1"/>
    <row r="238" s="10" customFormat="1"/>
    <row r="239" s="10" customFormat="1"/>
    <row r="240" s="10" customFormat="1"/>
    <row r="241" s="10" customFormat="1"/>
    <row r="242" s="10" customFormat="1"/>
    <row r="243" s="10" customFormat="1"/>
    <row r="244" s="10" customFormat="1"/>
    <row r="245" s="10" customFormat="1"/>
    <row r="246" s="10" customFormat="1"/>
    <row r="247" s="10" customFormat="1"/>
    <row r="248" s="10" customFormat="1"/>
    <row r="249" s="10" customFormat="1"/>
    <row r="250" s="10" customFormat="1"/>
    <row r="251" s="10" customFormat="1"/>
    <row r="252" s="10" customFormat="1"/>
    <row r="253" s="10" customFormat="1"/>
    <row r="254" s="10" customFormat="1"/>
    <row r="255" s="10" customFormat="1"/>
    <row r="256" s="10" customFormat="1"/>
    <row r="257" s="10" customFormat="1"/>
    <row r="258" s="10" customFormat="1"/>
    <row r="259" s="10" customFormat="1"/>
    <row r="260" s="10" customFormat="1"/>
    <row r="261" s="10" customFormat="1"/>
    <row r="262" s="10" customFormat="1"/>
    <row r="263" s="10" customFormat="1"/>
    <row r="264" s="10" customFormat="1"/>
    <row r="265" s="10" customFormat="1"/>
    <row r="266" s="10" customFormat="1"/>
    <row r="267" s="10" customFormat="1"/>
    <row r="268" s="10" customFormat="1"/>
    <row r="269" s="10" customFormat="1"/>
    <row r="270" s="10" customFormat="1"/>
    <row r="271" s="10" customFormat="1"/>
    <row r="272" s="10" customFormat="1"/>
    <row r="273" s="10" customFormat="1"/>
    <row r="274" s="10" customFormat="1"/>
    <row r="275" s="10" customFormat="1"/>
    <row r="276" s="10" customFormat="1"/>
    <row r="277" s="10" customFormat="1"/>
    <row r="278" s="10" customFormat="1"/>
    <row r="279" s="10" customFormat="1"/>
    <row r="280" s="10" customFormat="1"/>
    <row r="281" s="10" customFormat="1"/>
    <row r="282" s="10" customFormat="1"/>
    <row r="283" s="10" customFormat="1"/>
    <row r="284" s="10" customFormat="1"/>
    <row r="285" s="10" customFormat="1"/>
    <row r="286" s="10" customFormat="1"/>
    <row r="287" s="10" customFormat="1"/>
    <row r="288" s="10" customFormat="1"/>
    <row r="289" s="10" customFormat="1"/>
    <row r="290" s="10" customFormat="1"/>
    <row r="291" s="10" customFormat="1"/>
    <row r="292" s="10" customFormat="1"/>
    <row r="293" s="10" customFormat="1"/>
    <row r="294" s="10" customFormat="1"/>
    <row r="295" s="10" customFormat="1"/>
    <row r="296" s="10" customFormat="1"/>
    <row r="297" s="10" customFormat="1"/>
    <row r="298" s="10" customFormat="1"/>
    <row r="299" s="10" customFormat="1"/>
    <row r="300" s="10" customFormat="1"/>
    <row r="301" s="10" customFormat="1"/>
    <row r="302" s="10" customFormat="1"/>
    <row r="303" s="10" customFormat="1"/>
    <row r="304" s="10" customFormat="1"/>
    <row r="305" s="10" customFormat="1"/>
    <row r="306" s="10" customFormat="1"/>
    <row r="307" s="10" customFormat="1"/>
    <row r="308" s="10" customFormat="1"/>
    <row r="309" s="10" customFormat="1"/>
    <row r="310" s="10" customFormat="1"/>
    <row r="311" s="10" customFormat="1"/>
    <row r="312" s="10" customFormat="1"/>
    <row r="313" s="10" customFormat="1"/>
    <row r="314" s="10" customFormat="1"/>
    <row r="315" s="10" customFormat="1"/>
    <row r="316" s="10" customFormat="1"/>
    <row r="317" s="10" customFormat="1"/>
    <row r="318" s="10" customFormat="1"/>
    <row r="319" s="10" customFormat="1"/>
    <row r="320" s="10" customFormat="1"/>
    <row r="321" s="10" customFormat="1"/>
    <row r="322" s="10" customFormat="1"/>
    <row r="323" s="10" customFormat="1"/>
    <row r="324" s="10" customFormat="1"/>
    <row r="325" s="10" customFormat="1"/>
    <row r="326" s="10" customFormat="1"/>
    <row r="327" s="10" customFormat="1"/>
    <row r="328" s="10" customFormat="1"/>
    <row r="329" s="10" customFormat="1"/>
    <row r="330" s="10" customFormat="1"/>
    <row r="331" s="10" customFormat="1"/>
    <row r="332" s="10" customFormat="1"/>
    <row r="333" s="10" customFormat="1"/>
    <row r="334" s="10" customFormat="1"/>
    <row r="335" s="10" customFormat="1"/>
    <row r="336" s="10" customFormat="1"/>
    <row r="337" s="10" customFormat="1"/>
    <row r="338" s="10" customFormat="1"/>
    <row r="339" s="10" customFormat="1"/>
    <row r="340" s="10" customFormat="1"/>
    <row r="341" s="10" customFormat="1"/>
    <row r="342" s="10" customFormat="1"/>
    <row r="343" s="10" customFormat="1"/>
    <row r="344" s="10" customFormat="1"/>
    <row r="345" s="10" customFormat="1"/>
    <row r="346" s="10" customFormat="1"/>
    <row r="347" s="10" customFormat="1"/>
    <row r="348" s="10" customFormat="1"/>
    <row r="349" s="10" customFormat="1"/>
    <row r="350" s="10" customFormat="1"/>
    <row r="351" s="10" customFormat="1"/>
    <row r="352" s="10" customFormat="1"/>
    <row r="353" s="10" customFormat="1"/>
    <row r="354" s="10" customFormat="1"/>
    <row r="355" s="10" customFormat="1"/>
    <row r="356" s="10" customFormat="1"/>
    <row r="357" s="10" customFormat="1"/>
    <row r="358" s="10" customFormat="1"/>
    <row r="359" s="10" customFormat="1"/>
    <row r="360" s="10" customFormat="1"/>
    <row r="361" s="10" customFormat="1"/>
    <row r="362" s="10" customFormat="1"/>
    <row r="363" s="10" customFormat="1"/>
    <row r="364" s="10" customFormat="1"/>
    <row r="365" s="10" customFormat="1"/>
    <row r="366" s="10" customFormat="1"/>
    <row r="367" s="10" customFormat="1"/>
    <row r="368" s="10" customFormat="1"/>
    <row r="369" s="10" customFormat="1"/>
    <row r="370" s="10" customFormat="1"/>
    <row r="371" s="10" customFormat="1"/>
    <row r="372" s="10" customFormat="1"/>
    <row r="373" s="10" customFormat="1"/>
    <row r="374" s="10" customFormat="1"/>
    <row r="375" s="10" customFormat="1"/>
    <row r="376" s="10" customFormat="1"/>
    <row r="377" s="10" customFormat="1"/>
    <row r="378" s="10" customFormat="1"/>
    <row r="379" s="10" customFormat="1"/>
    <row r="380" s="10" customFormat="1"/>
    <row r="381" s="10" customFormat="1"/>
    <row r="382" s="10" customFormat="1"/>
    <row r="383" s="10" customFormat="1"/>
    <row r="384" s="10" customFormat="1"/>
    <row r="385" s="10" customFormat="1"/>
    <row r="386" s="10" customFormat="1"/>
    <row r="387" s="10" customFormat="1"/>
    <row r="388" s="10" customFormat="1"/>
    <row r="389" s="10" customFormat="1"/>
    <row r="390" s="10" customFormat="1"/>
    <row r="391" s="10" customFormat="1"/>
    <row r="392" s="10" customFormat="1"/>
    <row r="393" s="10" customFormat="1"/>
    <row r="394" s="10" customFormat="1"/>
    <row r="395" s="10" customFormat="1"/>
    <row r="396" s="10" customFormat="1"/>
    <row r="397" s="10" customFormat="1"/>
    <row r="398" s="10" customFormat="1"/>
    <row r="399" s="10" customFormat="1"/>
    <row r="400" s="10" customFormat="1"/>
    <row r="401" s="10" customFormat="1"/>
    <row r="402" s="10" customFormat="1"/>
    <row r="403" s="10" customFormat="1"/>
    <row r="404" s="10" customFormat="1"/>
    <row r="405" s="10" customFormat="1"/>
    <row r="406" s="10" customFormat="1"/>
    <row r="407" s="10" customFormat="1"/>
    <row r="408" s="10" customFormat="1"/>
    <row r="409" s="10" customFormat="1"/>
    <row r="410" s="10" customFormat="1"/>
    <row r="411" s="10" customFormat="1"/>
    <row r="412" s="10" customFormat="1"/>
    <row r="413" s="10" customFormat="1"/>
    <row r="414" s="10" customFormat="1"/>
    <row r="415" s="10" customFormat="1"/>
    <row r="416" s="10" customFormat="1"/>
    <row r="417" s="10" customFormat="1"/>
    <row r="418" s="10" customFormat="1"/>
    <row r="419" s="10" customFormat="1"/>
    <row r="420" s="10" customFormat="1"/>
    <row r="421" s="10" customFormat="1"/>
    <row r="422" s="10" customFormat="1"/>
    <row r="423" s="10" customFormat="1"/>
    <row r="424" s="10" customFormat="1"/>
    <row r="425" s="10" customFormat="1"/>
    <row r="426" s="10" customFormat="1"/>
    <row r="427" s="10" customFormat="1"/>
    <row r="428" s="10" customFormat="1"/>
    <row r="429" s="10" customFormat="1"/>
    <row r="430" s="10" customFormat="1"/>
    <row r="431" s="10" customFormat="1"/>
    <row r="432" s="10" customFormat="1"/>
    <row r="433" s="10" customFormat="1"/>
    <row r="434" s="10" customFormat="1"/>
    <row r="435" s="10" customFormat="1"/>
    <row r="436" s="10" customFormat="1"/>
    <row r="437" s="10" customFormat="1"/>
    <row r="438" s="10" customFormat="1"/>
    <row r="439" s="10" customFormat="1"/>
    <row r="440" s="10" customFormat="1"/>
    <row r="441" s="10" customFormat="1"/>
    <row r="442" s="10" customFormat="1"/>
    <row r="443" s="10" customFormat="1"/>
    <row r="444" s="10" customFormat="1"/>
    <row r="445" s="10" customFormat="1"/>
    <row r="446" s="10" customFormat="1"/>
    <row r="447" s="10" customFormat="1"/>
    <row r="448" s="10" customFormat="1"/>
    <row r="449" s="10" customFormat="1"/>
    <row r="450" s="10" customFormat="1"/>
    <row r="451" s="10" customFormat="1"/>
    <row r="452" s="10" customFormat="1"/>
    <row r="453" s="10" customFormat="1"/>
    <row r="454" s="10" customFormat="1"/>
    <row r="455" s="10" customFormat="1"/>
    <row r="456" s="10" customFormat="1"/>
    <row r="457" s="10" customFormat="1"/>
    <row r="458" s="10" customFormat="1"/>
    <row r="459" s="10" customFormat="1"/>
    <row r="460" s="10" customFormat="1"/>
    <row r="461" s="10" customFormat="1"/>
    <row r="462" s="10" customFormat="1"/>
    <row r="463" s="10" customFormat="1"/>
    <row r="464" s="10" customFormat="1"/>
    <row r="465" s="10" customFormat="1"/>
    <row r="466" s="10" customFormat="1"/>
    <row r="467" s="10" customFormat="1"/>
    <row r="468" s="10" customFormat="1"/>
    <row r="469" s="10" customFormat="1"/>
    <row r="470" s="10" customFormat="1"/>
    <row r="471" s="10" customFormat="1"/>
    <row r="472" s="10" customFormat="1"/>
    <row r="473" s="10" customFormat="1"/>
    <row r="474" s="10" customFormat="1"/>
    <row r="475" s="10" customFormat="1"/>
    <row r="476" s="10" customFormat="1"/>
    <row r="477" s="10" customFormat="1"/>
    <row r="478" s="10" customFormat="1"/>
    <row r="479" s="10" customFormat="1"/>
    <row r="480" s="10" customFormat="1"/>
    <row r="481" s="10" customFormat="1"/>
    <row r="482" s="10" customFormat="1"/>
    <row r="483" s="10" customFormat="1"/>
    <row r="484" s="10" customFormat="1"/>
    <row r="485" s="10" customFormat="1"/>
    <row r="486" s="10" customFormat="1"/>
    <row r="487" s="10" customFormat="1"/>
    <row r="488" s="10" customFormat="1"/>
    <row r="489" s="10" customFormat="1"/>
    <row r="490" s="10" customFormat="1"/>
    <row r="491" s="10" customFormat="1"/>
    <row r="492" s="10" customFormat="1"/>
    <row r="493" s="10" customFormat="1"/>
    <row r="494" s="10" customFormat="1"/>
    <row r="495" s="10" customFormat="1"/>
    <row r="496" s="10" customFormat="1"/>
    <row r="497" s="10" customFormat="1"/>
    <row r="498" s="10" customFormat="1"/>
    <row r="499" s="10" customFormat="1"/>
    <row r="500" s="10" customFormat="1"/>
    <row r="501" s="10" customFormat="1"/>
    <row r="502" s="10" customFormat="1"/>
    <row r="503" s="10" customFormat="1"/>
    <row r="504" s="10" customFormat="1"/>
    <row r="505" s="10" customFormat="1"/>
    <row r="506" s="10" customFormat="1"/>
    <row r="507" s="10" customFormat="1"/>
    <row r="508" s="10" customFormat="1"/>
    <row r="509" s="10" customFormat="1"/>
    <row r="510" s="10" customFormat="1"/>
    <row r="511" s="10" customFormat="1"/>
    <row r="512" s="10" customFormat="1"/>
    <row r="513" s="10" customFormat="1"/>
    <row r="514" s="10" customFormat="1"/>
    <row r="515" s="10" customFormat="1"/>
    <row r="516" s="10" customFormat="1"/>
    <row r="517" s="10" customFormat="1"/>
    <row r="518" s="10" customFormat="1"/>
    <row r="519" s="10" customFormat="1"/>
    <row r="520" s="10" customFormat="1"/>
    <row r="521" s="10" customFormat="1"/>
    <row r="522" s="10" customFormat="1"/>
    <row r="523" s="10" customFormat="1"/>
    <row r="524" s="10" customFormat="1"/>
    <row r="525" s="10" customFormat="1"/>
    <row r="526" s="10" customFormat="1"/>
    <row r="527" s="10" customFormat="1"/>
    <row r="528" s="10" customFormat="1"/>
    <row r="529" s="10" customFormat="1"/>
    <row r="530" s="10" customFormat="1"/>
    <row r="531" s="10" customFormat="1"/>
    <row r="532" s="10" customFormat="1"/>
    <row r="533" s="10" customFormat="1"/>
    <row r="534" s="10" customFormat="1"/>
    <row r="535" s="10" customFormat="1"/>
    <row r="536" s="10" customFormat="1"/>
    <row r="537" s="10" customFormat="1"/>
    <row r="538" s="10" customFormat="1"/>
    <row r="539" s="10" customFormat="1"/>
    <row r="540" s="10" customFormat="1"/>
    <row r="541" s="10" customFormat="1"/>
    <row r="542" s="10" customFormat="1"/>
    <row r="543" s="10" customFormat="1"/>
    <row r="544" s="10" customFormat="1"/>
    <row r="545" s="10" customFormat="1"/>
    <row r="546" s="10" customFormat="1"/>
    <row r="547" s="10" customFormat="1"/>
    <row r="548" s="10" customFormat="1"/>
    <row r="549" s="10" customFormat="1"/>
    <row r="550" s="10" customFormat="1"/>
    <row r="551" s="10" customFormat="1"/>
    <row r="552" s="10" customFormat="1"/>
    <row r="553" s="10" customFormat="1"/>
    <row r="554" s="10" customFormat="1"/>
    <row r="555" s="10" customFormat="1"/>
    <row r="556" s="10" customFormat="1"/>
    <row r="557" s="10" customFormat="1"/>
    <row r="558" s="10" customFormat="1"/>
    <row r="559" s="10" customFormat="1"/>
    <row r="560" s="10" customFormat="1"/>
    <row r="561" s="10" customFormat="1"/>
    <row r="562" s="10" customFormat="1"/>
    <row r="563" s="10" customFormat="1"/>
    <row r="564" s="10" customFormat="1"/>
    <row r="565" s="10" customFormat="1"/>
    <row r="566" s="10" customFormat="1"/>
    <row r="567" s="10" customFormat="1"/>
    <row r="568" s="10" customFormat="1"/>
    <row r="569" s="10" customFormat="1"/>
    <row r="570" s="10" customFormat="1"/>
    <row r="571" s="10" customFormat="1"/>
    <row r="572" s="10" customFormat="1"/>
    <row r="573" s="10" customFormat="1"/>
    <row r="574" s="10" customFormat="1"/>
    <row r="575" s="10" customFormat="1"/>
    <row r="576" s="10" customFormat="1"/>
    <row r="577" s="10" customFormat="1"/>
    <row r="578" s="10" customFormat="1"/>
    <row r="579" s="10" customFormat="1"/>
    <row r="580" s="10" customFormat="1"/>
    <row r="581" s="10" customFormat="1"/>
    <row r="582" s="10" customFormat="1"/>
    <row r="583" s="10" customFormat="1"/>
    <row r="584" s="10" customFormat="1"/>
    <row r="585" s="10" customFormat="1"/>
    <row r="586" s="10" customFormat="1"/>
    <row r="587" s="10" customFormat="1"/>
    <row r="588" s="10" customFormat="1"/>
    <row r="589" s="10" customFormat="1"/>
    <row r="590" s="10" customFormat="1"/>
    <row r="591" s="10" customFormat="1"/>
    <row r="592" s="10" customFormat="1"/>
    <row r="593" s="10" customFormat="1"/>
    <row r="594" s="10" customFormat="1"/>
    <row r="595" s="10" customFormat="1"/>
    <row r="596" s="10" customFormat="1"/>
    <row r="597" s="10" customFormat="1"/>
    <row r="598" s="10" customFormat="1"/>
    <row r="599" s="10" customFormat="1"/>
    <row r="600" s="10" customFormat="1"/>
    <row r="601" s="10" customFormat="1"/>
    <row r="602" s="10" customFormat="1"/>
    <row r="603" s="10" customFormat="1"/>
    <row r="604" s="10" customFormat="1"/>
    <row r="605" s="10" customFormat="1"/>
    <row r="606" s="10" customFormat="1"/>
    <row r="607" s="10" customFormat="1"/>
    <row r="608" s="10" customFormat="1"/>
    <row r="609" s="10" customFormat="1"/>
    <row r="610" s="10" customFormat="1"/>
    <row r="611" s="10" customFormat="1"/>
    <row r="612" s="10" customFormat="1"/>
    <row r="613" s="10" customFormat="1"/>
    <row r="614" s="10" customFormat="1"/>
    <row r="615" s="10" customFormat="1"/>
    <row r="616" s="10" customFormat="1"/>
    <row r="617" s="10" customFormat="1"/>
    <row r="618" s="10" customFormat="1"/>
    <row r="619" s="10" customFormat="1"/>
    <row r="620" s="10" customFormat="1"/>
    <row r="621" s="10" customFormat="1"/>
    <row r="622" s="10" customFormat="1"/>
    <row r="623" s="10" customFormat="1"/>
    <row r="624" s="10" customFormat="1"/>
    <row r="625" s="10" customFormat="1"/>
    <row r="626" s="10" customFormat="1"/>
    <row r="627" s="10" customFormat="1"/>
    <row r="628" s="10" customFormat="1"/>
    <row r="629" s="10" customFormat="1"/>
    <row r="630" s="10" customFormat="1"/>
    <row r="631" s="10" customFormat="1"/>
    <row r="632" s="10" customFormat="1"/>
    <row r="633" s="10" customFormat="1"/>
    <row r="634" s="10" customFormat="1"/>
    <row r="635" s="10" customFormat="1"/>
    <row r="636" s="10" customFormat="1"/>
    <row r="637" s="10" customFormat="1"/>
    <row r="638" s="10" customFormat="1"/>
    <row r="639" s="10" customFormat="1"/>
    <row r="640" s="10" customFormat="1"/>
    <row r="641" s="10" customFormat="1"/>
    <row r="642" s="10" customFormat="1"/>
    <row r="643" s="10" customFormat="1"/>
    <row r="644" s="10" customFormat="1"/>
    <row r="645" s="10" customFormat="1"/>
    <row r="646" s="10" customFormat="1"/>
    <row r="647" s="10" customFormat="1"/>
    <row r="648" s="10" customFormat="1"/>
    <row r="649" s="10" customFormat="1"/>
    <row r="650" s="10" customFormat="1"/>
    <row r="651" s="10" customFormat="1"/>
    <row r="652" s="10" customFormat="1"/>
    <row r="653" s="10" customFormat="1"/>
    <row r="654" s="10" customFormat="1"/>
    <row r="655" s="10" customFormat="1"/>
    <row r="656" s="10" customFormat="1"/>
    <row r="657" s="10" customFormat="1"/>
    <row r="658" s="10" customFormat="1"/>
    <row r="659" s="10" customFormat="1"/>
    <row r="660" s="10" customFormat="1"/>
    <row r="661" s="10" customFormat="1"/>
    <row r="662" s="10" customFormat="1"/>
    <row r="663" s="10" customFormat="1"/>
    <row r="664" s="10" customFormat="1"/>
    <row r="665" s="10" customFormat="1"/>
    <row r="666" s="10" customFormat="1"/>
    <row r="667" s="10" customFormat="1"/>
    <row r="668" s="10" customFormat="1"/>
    <row r="669" s="10" customFormat="1"/>
    <row r="670" s="10" customFormat="1"/>
    <row r="671" s="10" customFormat="1"/>
    <row r="672" s="10" customFormat="1"/>
    <row r="673" s="10" customFormat="1"/>
    <row r="674" s="10" customFormat="1"/>
    <row r="675" s="10" customFormat="1"/>
    <row r="676" s="10" customFormat="1"/>
    <row r="677" s="10" customFormat="1"/>
    <row r="678" s="10" customFormat="1"/>
    <row r="679" s="10" customFormat="1"/>
    <row r="680" s="10" customFormat="1"/>
    <row r="681" s="10" customFormat="1"/>
    <row r="682" s="10" customFormat="1"/>
    <row r="683" s="10" customFormat="1"/>
    <row r="684" s="10" customFormat="1"/>
    <row r="685" s="10" customFormat="1"/>
    <row r="686" s="10" customFormat="1"/>
    <row r="687" s="10" customFormat="1"/>
    <row r="688" s="10" customFormat="1"/>
    <row r="689" spans="1:71" s="10" customFormat="1"/>
    <row r="690" spans="1:71" s="10" customFormat="1"/>
    <row r="691" spans="1:71" s="10" customFormat="1"/>
    <row r="692" spans="1:71" s="10" customFormat="1"/>
    <row r="693" spans="1:71" s="10" customFormat="1"/>
    <row r="694" spans="1:71" s="10" customFormat="1"/>
    <row r="695" spans="1:71" s="10" customFormat="1"/>
    <row r="696" spans="1:71" s="10" customFormat="1"/>
    <row r="697" spans="1:71" s="10" customFormat="1"/>
    <row r="698" spans="1:7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</row>
    <row r="699" spans="1:7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</row>
    <row r="700" spans="1:7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</row>
    <row r="701" spans="1:7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</row>
    <row r="702" spans="1:7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</row>
    <row r="703" spans="1:7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</row>
    <row r="704" spans="1:7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</row>
    <row r="705" spans="1:7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</row>
    <row r="706" spans="1:7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</row>
    <row r="707" spans="1:7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</row>
    <row r="708" spans="1:7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</row>
    <row r="709" spans="1:7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</row>
    <row r="710" spans="1:7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</row>
    <row r="711" spans="1:7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</row>
    <row r="712" spans="1:7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</row>
    <row r="713" spans="1:7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</row>
    <row r="714" spans="1:7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</row>
    <row r="715" spans="1:7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</row>
  </sheetData>
  <sheetProtection algorithmName="SHA-512" hashValue="mMRa+ouBOBuIeu2gHZhj46oCTfykwxqDJ1vq7UqOzqFQ/hIafBxh6gNW2FE2anVBPOa97Yh9AjhnoxNoZuK1eg==" saltValue="Ei/n9pg0EsBWhuhJOlpYQw==" spinCount="100000" sheet="1" objects="1" scenarios="1"/>
  <mergeCells count="20">
    <mergeCell ref="A1:M1"/>
    <mergeCell ref="A4:M4"/>
    <mergeCell ref="A5:M5"/>
    <mergeCell ref="E6:H6"/>
    <mergeCell ref="A8:A9"/>
    <mergeCell ref="B8:B9"/>
    <mergeCell ref="C8:C9"/>
    <mergeCell ref="D8:D9"/>
    <mergeCell ref="E8:M8"/>
    <mergeCell ref="A2:M2"/>
    <mergeCell ref="A3:M3"/>
    <mergeCell ref="I177:M177"/>
    <mergeCell ref="A176:F176"/>
    <mergeCell ref="A173:L173"/>
    <mergeCell ref="B10:J10"/>
    <mergeCell ref="B32:J32"/>
    <mergeCell ref="B48:J48"/>
    <mergeCell ref="B58:J58"/>
    <mergeCell ref="I176:M176"/>
    <mergeCell ref="B44:J44"/>
  </mergeCells>
  <phoneticPr fontId="62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557"/>
  <sheetViews>
    <sheetView zoomScale="80" zoomScaleNormal="80" workbookViewId="0">
      <selection activeCell="E12" sqref="E12"/>
    </sheetView>
  </sheetViews>
  <sheetFormatPr defaultRowHeight="15"/>
  <cols>
    <col min="1" max="1" width="6.28515625" bestFit="1" customWidth="1"/>
    <col min="2" max="2" width="39.28515625" bestFit="1" customWidth="1"/>
    <col min="3" max="3" width="25.7109375" bestFit="1" customWidth="1"/>
    <col min="4" max="4" width="13.42578125" bestFit="1" customWidth="1"/>
    <col min="5" max="5" width="17" bestFit="1" customWidth="1"/>
    <col min="6" max="6" width="13.7109375" bestFit="1" customWidth="1"/>
    <col min="7" max="7" width="17" bestFit="1" customWidth="1"/>
    <col min="8" max="8" width="13.7109375" bestFit="1" customWidth="1"/>
    <col min="9" max="9" width="17" bestFit="1" customWidth="1"/>
    <col min="10" max="57" width="9.140625" style="10"/>
  </cols>
  <sheetData>
    <row r="1" spans="1:9">
      <c r="A1" s="156" t="s">
        <v>32</v>
      </c>
      <c r="B1" s="156"/>
      <c r="C1" s="156"/>
      <c r="D1" s="156"/>
      <c r="E1" s="156"/>
      <c r="F1" s="156"/>
      <c r="G1" s="156"/>
      <c r="H1" s="156"/>
      <c r="I1" s="156"/>
    </row>
    <row r="2" spans="1:9">
      <c r="A2" s="157"/>
      <c r="B2" s="157"/>
      <c r="C2" s="157"/>
      <c r="D2" s="157"/>
      <c r="E2" s="157"/>
      <c r="F2" s="157"/>
      <c r="G2" s="157"/>
      <c r="H2" s="157"/>
      <c r="I2" s="157"/>
    </row>
    <row r="3" spans="1:9">
      <c r="A3" s="174" t="str">
        <f>Orçamento!A2</f>
        <v xml:space="preserve">Local: Inspetoria de Irati CREA-PR </v>
      </c>
      <c r="B3" s="174"/>
      <c r="C3" s="174"/>
      <c r="D3" s="174"/>
      <c r="E3" s="174"/>
      <c r="F3" s="174"/>
      <c r="G3" s="174"/>
      <c r="H3" s="174"/>
      <c r="I3" s="174"/>
    </row>
    <row r="4" spans="1:9">
      <c r="A4" s="174" t="str">
        <f>Orçamento!A3</f>
        <v>Endereço: Rua XV de Novembro, n.º 550, sala 07, Irati/PR.</v>
      </c>
      <c r="B4" s="174"/>
      <c r="C4" s="174"/>
      <c r="D4" s="174"/>
      <c r="E4" s="174"/>
      <c r="F4" s="174"/>
      <c r="G4" s="174"/>
      <c r="H4" s="174"/>
      <c r="I4" s="174"/>
    </row>
    <row r="5" spans="1:9">
      <c r="A5" s="173" t="str">
        <f>Orçamento!$A$4</f>
        <v>RAZÃO SOCIAL</v>
      </c>
      <c r="B5" s="173"/>
      <c r="C5" s="173"/>
      <c r="D5" s="173"/>
      <c r="E5" s="173"/>
      <c r="F5" s="173"/>
      <c r="G5" s="173"/>
      <c r="H5" s="173"/>
      <c r="I5" s="173"/>
    </row>
    <row r="6" spans="1:9" ht="15.75" customHeight="1">
      <c r="A6" s="173" t="str">
        <f>Orçamento!$A$5</f>
        <v>CNPJ</v>
      </c>
      <c r="B6" s="173"/>
      <c r="C6" s="173"/>
      <c r="D6" s="173"/>
      <c r="E6" s="173"/>
      <c r="F6" s="173"/>
      <c r="G6" s="173"/>
      <c r="H6" s="173"/>
      <c r="I6" s="173"/>
    </row>
    <row r="7" spans="1:9">
      <c r="A7" s="93"/>
      <c r="B7" s="94"/>
      <c r="C7" s="94"/>
      <c r="D7" s="94"/>
      <c r="E7" s="95" t="s">
        <v>31</v>
      </c>
      <c r="F7" s="96">
        <f>BDI!C20</f>
        <v>0</v>
      </c>
      <c r="G7" s="97"/>
      <c r="H7" s="96"/>
      <c r="I7" s="97"/>
    </row>
    <row r="8" spans="1:9" ht="15.75" thickBot="1">
      <c r="A8" s="93"/>
      <c r="B8" s="94"/>
      <c r="C8" s="94"/>
      <c r="D8" s="94"/>
      <c r="E8" s="94"/>
      <c r="F8" s="94"/>
      <c r="G8" s="98"/>
      <c r="H8" s="94"/>
      <c r="I8" s="98" t="str">
        <f>Orçamento!M7</f>
        <v>Versão 1.0</v>
      </c>
    </row>
    <row r="9" spans="1:9" ht="15" customHeight="1">
      <c r="A9" s="99"/>
      <c r="B9" s="158" t="s">
        <v>33</v>
      </c>
      <c r="C9" s="170" t="s">
        <v>38</v>
      </c>
      <c r="D9" s="161">
        <v>30</v>
      </c>
      <c r="E9" s="164" t="s">
        <v>34</v>
      </c>
      <c r="F9" s="161">
        <v>60</v>
      </c>
      <c r="G9" s="167" t="s">
        <v>34</v>
      </c>
      <c r="H9" s="161">
        <v>90</v>
      </c>
      <c r="I9" s="167" t="s">
        <v>34</v>
      </c>
    </row>
    <row r="10" spans="1:9">
      <c r="A10" s="100" t="s">
        <v>0</v>
      </c>
      <c r="B10" s="159"/>
      <c r="C10" s="171"/>
      <c r="D10" s="162"/>
      <c r="E10" s="165"/>
      <c r="F10" s="162"/>
      <c r="G10" s="168"/>
      <c r="H10" s="162"/>
      <c r="I10" s="168"/>
    </row>
    <row r="11" spans="1:9" ht="15.75" thickBot="1">
      <c r="A11" s="101"/>
      <c r="B11" s="160"/>
      <c r="C11" s="172"/>
      <c r="D11" s="163"/>
      <c r="E11" s="166"/>
      <c r="F11" s="163"/>
      <c r="G11" s="169"/>
      <c r="H11" s="163"/>
      <c r="I11" s="169"/>
    </row>
    <row r="12" spans="1:9" ht="30" customHeight="1">
      <c r="A12" s="102" t="str">
        <f>Orçamento!$A$10</f>
        <v>1</v>
      </c>
      <c r="B12" s="103" t="str">
        <f>Orçamento!$B$10</f>
        <v>SERVIÇOS PRELIMINARES</v>
      </c>
      <c r="C12" s="104">
        <f>Orçamento!$M$10</f>
        <v>0</v>
      </c>
      <c r="D12" s="105">
        <f>E12*C12</f>
        <v>0</v>
      </c>
      <c r="E12" s="106"/>
      <c r="F12" s="105">
        <f t="shared" ref="F12:F22" si="0">G12*C12</f>
        <v>0</v>
      </c>
      <c r="G12" s="107"/>
      <c r="H12" s="105">
        <f>I12*C12</f>
        <v>0</v>
      </c>
      <c r="I12" s="107"/>
    </row>
    <row r="13" spans="1:9" ht="30" customHeight="1">
      <c r="A13" s="102">
        <f>Orçamento!$A$14</f>
        <v>2</v>
      </c>
      <c r="B13" s="108" t="str">
        <f>Orçamento!$B$14</f>
        <v>DEMOLIÇÕES</v>
      </c>
      <c r="C13" s="104">
        <f>Orçamento!$M$14</f>
        <v>0</v>
      </c>
      <c r="D13" s="109">
        <f t="shared" ref="D13:D22" si="1">E13*C13</f>
        <v>0</v>
      </c>
      <c r="E13" s="110"/>
      <c r="F13" s="109">
        <f t="shared" si="0"/>
        <v>0</v>
      </c>
      <c r="G13" s="111"/>
      <c r="H13" s="109">
        <f t="shared" ref="H13:H22" si="2">I13*C13</f>
        <v>0</v>
      </c>
      <c r="I13" s="111"/>
    </row>
    <row r="14" spans="1:9" ht="30" customHeight="1">
      <c r="A14" s="102" t="str">
        <f>Orçamento!$A$32</f>
        <v>3</v>
      </c>
      <c r="B14" s="108" t="str">
        <f>Orçamento!$B$32</f>
        <v>REVESTIMENTO</v>
      </c>
      <c r="C14" s="104">
        <f>Orçamento!$M$32</f>
        <v>0</v>
      </c>
      <c r="D14" s="109">
        <f t="shared" si="1"/>
        <v>0</v>
      </c>
      <c r="E14" s="110"/>
      <c r="F14" s="109">
        <f t="shared" si="0"/>
        <v>0</v>
      </c>
      <c r="G14" s="111"/>
      <c r="H14" s="109">
        <f t="shared" si="2"/>
        <v>0</v>
      </c>
      <c r="I14" s="111"/>
    </row>
    <row r="15" spans="1:9" ht="30" customHeight="1">
      <c r="A15" s="102" t="str">
        <f>Orçamento!$A$48</f>
        <v>4</v>
      </c>
      <c r="B15" s="108" t="str">
        <f>Orçamento!$B$48</f>
        <v>ESQUADRIAS</v>
      </c>
      <c r="C15" s="104">
        <f>Orçamento!$M$48</f>
        <v>0</v>
      </c>
      <c r="D15" s="109">
        <f t="shared" si="1"/>
        <v>0</v>
      </c>
      <c r="E15" s="110"/>
      <c r="F15" s="109">
        <f t="shared" si="0"/>
        <v>0</v>
      </c>
      <c r="G15" s="111"/>
      <c r="H15" s="109">
        <f t="shared" si="2"/>
        <v>0</v>
      </c>
      <c r="I15" s="111"/>
    </row>
    <row r="16" spans="1:9" ht="30" customHeight="1">
      <c r="A16" s="102" t="str">
        <f>Orçamento!$A$58</f>
        <v>5</v>
      </c>
      <c r="B16" s="108" t="str">
        <f>Orçamento!$B$58</f>
        <v>INSTALAÇÕES HIDROSANITÁRIAS</v>
      </c>
      <c r="C16" s="104">
        <f>Orçamento!$M$58</f>
        <v>0</v>
      </c>
      <c r="D16" s="109">
        <f t="shared" si="1"/>
        <v>0</v>
      </c>
      <c r="E16" s="110"/>
      <c r="F16" s="109">
        <f t="shared" si="0"/>
        <v>0</v>
      </c>
      <c r="G16" s="111"/>
      <c r="H16" s="109">
        <f t="shared" si="2"/>
        <v>0</v>
      </c>
      <c r="I16" s="111"/>
    </row>
    <row r="17" spans="1:9" ht="30" customHeight="1">
      <c r="A17" s="102" t="str">
        <f>Orçamento!$A$93</f>
        <v>6</v>
      </c>
      <c r="B17" s="108" t="str">
        <f>Orçamento!$B$93</f>
        <v>INSTALAÇÕES ELÉTRICAS</v>
      </c>
      <c r="C17" s="104">
        <f>Orçamento!$M$93</f>
        <v>0</v>
      </c>
      <c r="D17" s="109">
        <f t="shared" si="1"/>
        <v>0</v>
      </c>
      <c r="E17" s="110"/>
      <c r="F17" s="109">
        <f t="shared" si="0"/>
        <v>0</v>
      </c>
      <c r="G17" s="111"/>
      <c r="H17" s="109">
        <f t="shared" si="2"/>
        <v>0</v>
      </c>
      <c r="I17" s="111"/>
    </row>
    <row r="18" spans="1:9" ht="30" customHeight="1">
      <c r="A18" s="102">
        <f>Orçamento!A135</f>
        <v>7</v>
      </c>
      <c r="B18" s="108" t="str">
        <f>Orçamento!B135</f>
        <v>EQUIPAMENTOS MECÂNICOS</v>
      </c>
      <c r="C18" s="104">
        <f>Orçamento!M135</f>
        <v>0</v>
      </c>
      <c r="D18" s="109">
        <f t="shared" si="1"/>
        <v>0</v>
      </c>
      <c r="E18" s="110"/>
      <c r="F18" s="109">
        <f t="shared" si="0"/>
        <v>0</v>
      </c>
      <c r="G18" s="111"/>
      <c r="H18" s="109">
        <f t="shared" si="2"/>
        <v>0</v>
      </c>
      <c r="I18" s="111"/>
    </row>
    <row r="19" spans="1:9" ht="30" customHeight="1">
      <c r="A19" s="102">
        <f>Orçamento!A150</f>
        <v>8</v>
      </c>
      <c r="B19" s="108" t="str">
        <f>Orçamento!B150</f>
        <v>MOBILIÁRIO</v>
      </c>
      <c r="C19" s="104">
        <f>Orçamento!M150</f>
        <v>0</v>
      </c>
      <c r="D19" s="109">
        <f t="shared" si="1"/>
        <v>0</v>
      </c>
      <c r="E19" s="110"/>
      <c r="F19" s="109">
        <f t="shared" si="0"/>
        <v>0</v>
      </c>
      <c r="G19" s="111"/>
      <c r="H19" s="109">
        <f t="shared" si="2"/>
        <v>0</v>
      </c>
      <c r="I19" s="111"/>
    </row>
    <row r="20" spans="1:9" ht="30" customHeight="1">
      <c r="A20" s="102">
        <f>Orçamento!$A$165</f>
        <v>9</v>
      </c>
      <c r="B20" s="112" t="str">
        <f>Orçamento!$B$165</f>
        <v>SERVIÇOS COMPLEMENTARES</v>
      </c>
      <c r="C20" s="104">
        <f>Orçamento!$M$165</f>
        <v>0</v>
      </c>
      <c r="D20" s="109">
        <f t="shared" si="1"/>
        <v>0</v>
      </c>
      <c r="E20" s="110"/>
      <c r="F20" s="109">
        <f t="shared" si="0"/>
        <v>0</v>
      </c>
      <c r="G20" s="111"/>
      <c r="H20" s="109">
        <f t="shared" si="2"/>
        <v>0</v>
      </c>
      <c r="I20" s="111"/>
    </row>
    <row r="21" spans="1:9" ht="30" customHeight="1">
      <c r="A21" s="102">
        <f>Orçamento!A167</f>
        <v>10</v>
      </c>
      <c r="B21" s="112" t="str">
        <f>Orçamento!B167</f>
        <v>PREVENTIVO INCÊNDIO</v>
      </c>
      <c r="C21" s="104">
        <f>Orçamento!M167</f>
        <v>0</v>
      </c>
      <c r="D21" s="109">
        <f t="shared" si="1"/>
        <v>0</v>
      </c>
      <c r="E21" s="110"/>
      <c r="F21" s="109">
        <f t="shared" si="0"/>
        <v>0</v>
      </c>
      <c r="G21" s="111"/>
      <c r="H21" s="109">
        <f t="shared" si="2"/>
        <v>0</v>
      </c>
      <c r="I21" s="111"/>
    </row>
    <row r="22" spans="1:9" ht="30" customHeight="1" thickBot="1">
      <c r="A22" s="102">
        <f>Orçamento!$A$170</f>
        <v>11</v>
      </c>
      <c r="B22" s="108" t="str">
        <f>Orçamento!$B$170</f>
        <v>Projeto "AS BUILT" - COMO CONSTRUÍDO</v>
      </c>
      <c r="C22" s="104">
        <f>Orçamento!$M$170</f>
        <v>0</v>
      </c>
      <c r="D22" s="109">
        <f t="shared" si="1"/>
        <v>0</v>
      </c>
      <c r="E22" s="110"/>
      <c r="F22" s="109">
        <f t="shared" si="0"/>
        <v>0</v>
      </c>
      <c r="G22" s="111"/>
      <c r="H22" s="109">
        <f t="shared" si="2"/>
        <v>0</v>
      </c>
      <c r="I22" s="111"/>
    </row>
    <row r="23" spans="1:9">
      <c r="A23" s="152" t="s">
        <v>37</v>
      </c>
      <c r="B23" s="152"/>
      <c r="C23" s="113" t="e">
        <f>E23+G23+I23</f>
        <v>#DIV/0!</v>
      </c>
      <c r="D23" s="114">
        <f>SUM(D12:D22)</f>
        <v>0</v>
      </c>
      <c r="E23" s="115" t="e">
        <f>ROUND(D23/C24,3)</f>
        <v>#DIV/0!</v>
      </c>
      <c r="F23" s="114">
        <f>SUM(F12:F22)</f>
        <v>0</v>
      </c>
      <c r="G23" s="115" t="e">
        <f>ROUND(F23/C24,3)</f>
        <v>#DIV/0!</v>
      </c>
      <c r="H23" s="114">
        <f>SUM(H12:H22)</f>
        <v>0</v>
      </c>
      <c r="I23" s="115" t="e">
        <f>ROUND(H23/C24,3)</f>
        <v>#DIV/0!</v>
      </c>
    </row>
    <row r="24" spans="1:9">
      <c r="A24" s="153" t="s">
        <v>35</v>
      </c>
      <c r="B24" s="153"/>
      <c r="C24" s="116">
        <f>SUM(C12:C22)</f>
        <v>0</v>
      </c>
      <c r="D24" s="117">
        <f>D23</f>
        <v>0</v>
      </c>
      <c r="E24" s="118" t="e">
        <f>E23</f>
        <v>#DIV/0!</v>
      </c>
      <c r="F24" s="117">
        <f>F23+D24</f>
        <v>0</v>
      </c>
      <c r="G24" s="118" t="e">
        <f>G23+E24</f>
        <v>#DIV/0!</v>
      </c>
      <c r="H24" s="117">
        <f>F24+H23</f>
        <v>0</v>
      </c>
      <c r="I24" s="118" t="e">
        <f>I23+G24</f>
        <v>#DIV/0!</v>
      </c>
    </row>
    <row r="25" spans="1:9">
      <c r="A25" s="119"/>
      <c r="B25" s="119"/>
      <c r="C25" s="119"/>
      <c r="D25" s="119"/>
      <c r="E25" s="119"/>
      <c r="F25" s="119"/>
      <c r="G25" s="119"/>
      <c r="H25" s="119"/>
      <c r="I25" s="119"/>
    </row>
    <row r="26" spans="1:9">
      <c r="A26" s="119"/>
      <c r="B26" s="119"/>
      <c r="C26" s="119"/>
      <c r="D26" s="119"/>
      <c r="E26" s="119"/>
      <c r="F26" s="119"/>
      <c r="G26" s="119"/>
      <c r="H26" s="119"/>
      <c r="I26" s="119"/>
    </row>
    <row r="27" spans="1:9">
      <c r="A27" s="119"/>
      <c r="B27" s="119"/>
      <c r="C27" s="119"/>
      <c r="D27" s="119"/>
      <c r="E27" s="119"/>
      <c r="F27" s="119"/>
      <c r="G27" s="119"/>
      <c r="H27" s="119"/>
      <c r="I27" s="119"/>
    </row>
    <row r="28" spans="1:9">
      <c r="A28" s="154" t="str">
        <f>Orçamento!$A$176</f>
        <v>Data</v>
      </c>
      <c r="B28" s="154"/>
      <c r="C28" s="154"/>
      <c r="D28" s="119"/>
      <c r="E28" s="155" t="str">
        <f>Orçamento!I176</f>
        <v>Nome completo</v>
      </c>
      <c r="F28" s="155"/>
      <c r="G28" s="155"/>
      <c r="H28" s="155"/>
      <c r="I28" s="155"/>
    </row>
    <row r="29" spans="1:9">
      <c r="A29" s="119"/>
      <c r="B29" s="119"/>
      <c r="C29" s="119"/>
      <c r="D29" s="119"/>
      <c r="E29" s="155" t="str">
        <f>Orçamento!I177</f>
        <v>número registro profissional</v>
      </c>
      <c r="F29" s="155"/>
      <c r="G29" s="155"/>
      <c r="H29" s="155"/>
      <c r="I29" s="155"/>
    </row>
    <row r="30" spans="1:9">
      <c r="A30" s="119"/>
      <c r="B30" s="119"/>
      <c r="C30" s="119"/>
      <c r="D30" s="119"/>
      <c r="E30" s="119"/>
      <c r="F30" s="119"/>
      <c r="G30" s="119"/>
      <c r="H30" s="119"/>
      <c r="I30" s="119"/>
    </row>
    <row r="31" spans="1:9" s="10" customFormat="1"/>
    <row r="32" spans="1:9" s="10" customFormat="1"/>
    <row r="33" s="10" customFormat="1"/>
    <row r="34" s="10" customFormat="1"/>
    <row r="35" s="10" customFormat="1"/>
    <row r="36" s="10" customFormat="1"/>
    <row r="37" s="10" customFormat="1"/>
    <row r="38" s="10" customFormat="1"/>
    <row r="39" s="10" customFormat="1"/>
    <row r="40" s="10" customFormat="1"/>
    <row r="41" s="10" customFormat="1"/>
    <row r="42" s="10" customFormat="1"/>
    <row r="43" s="10" customFormat="1"/>
    <row r="44" s="10" customFormat="1"/>
    <row r="45" s="10" customFormat="1"/>
    <row r="46" s="10" customFormat="1"/>
    <row r="47" s="10" customFormat="1"/>
    <row r="48" s="10" customFormat="1"/>
    <row r="49" s="10" customFormat="1"/>
    <row r="50" s="10" customFormat="1"/>
    <row r="51" s="10" customFormat="1"/>
    <row r="52" s="10" customFormat="1"/>
    <row r="53" s="10" customFormat="1"/>
    <row r="54" s="10" customFormat="1"/>
    <row r="55" s="10" customFormat="1"/>
    <row r="56" s="10" customFormat="1"/>
    <row r="57" s="10" customFormat="1"/>
    <row r="58" s="10" customFormat="1"/>
    <row r="59" s="10" customFormat="1"/>
    <row r="60" s="10" customFormat="1"/>
    <row r="61" s="10" customFormat="1"/>
    <row r="62" s="10" customFormat="1"/>
    <row r="63" s="10" customFormat="1"/>
    <row r="64" s="10" customFormat="1"/>
    <row r="65" s="10" customFormat="1"/>
    <row r="66" s="10" customFormat="1"/>
    <row r="67" s="10" customFormat="1"/>
    <row r="68" s="10" customFormat="1"/>
    <row r="69" s="10" customFormat="1"/>
    <row r="70" s="10" customFormat="1"/>
    <row r="71" s="10" customFormat="1"/>
    <row r="72" s="10" customFormat="1"/>
    <row r="73" s="10" customFormat="1"/>
    <row r="74" s="10" customFormat="1"/>
    <row r="75" s="10" customFormat="1"/>
    <row r="76" s="10" customFormat="1"/>
    <row r="77" s="10" customFormat="1"/>
    <row r="78" s="10" customFormat="1"/>
    <row r="79" s="10" customFormat="1"/>
    <row r="80" s="10" customFormat="1"/>
    <row r="81" s="10" customFormat="1"/>
    <row r="82" s="10" customFormat="1"/>
    <row r="83" s="10" customFormat="1"/>
    <row r="84" s="10" customFormat="1"/>
    <row r="85" s="10" customFormat="1"/>
    <row r="86" s="10" customFormat="1"/>
    <row r="87" s="10" customFormat="1"/>
    <row r="88" s="10" customFormat="1"/>
    <row r="89" s="10" customFormat="1"/>
    <row r="90" s="10" customFormat="1"/>
    <row r="91" s="10" customFormat="1"/>
    <row r="92" s="10" customFormat="1"/>
    <row r="93" s="10" customFormat="1"/>
    <row r="94" s="10" customFormat="1"/>
    <row r="95" s="10" customFormat="1"/>
    <row r="96" s="10" customFormat="1"/>
    <row r="97" s="10" customFormat="1"/>
    <row r="98" s="10" customFormat="1"/>
    <row r="99" s="10" customFormat="1"/>
    <row r="100" s="10" customFormat="1"/>
    <row r="101" s="10" customFormat="1"/>
    <row r="102" s="10" customFormat="1"/>
    <row r="103" s="10" customFormat="1"/>
    <row r="104" s="10" customFormat="1"/>
    <row r="105" s="10" customFormat="1"/>
    <row r="106" s="10" customFormat="1"/>
    <row r="107" s="10" customFormat="1"/>
    <row r="108" s="10" customFormat="1"/>
    <row r="109" s="10" customFormat="1"/>
    <row r="110" s="10" customFormat="1"/>
    <row r="111" s="10" customFormat="1"/>
    <row r="112" s="10" customFormat="1"/>
    <row r="113" s="10" customFormat="1"/>
    <row r="114" s="10" customFormat="1"/>
    <row r="115" s="10" customFormat="1"/>
    <row r="116" s="10" customFormat="1"/>
    <row r="117" s="10" customFormat="1"/>
    <row r="118" s="10" customFormat="1"/>
    <row r="119" s="10" customFormat="1"/>
    <row r="120" s="10" customFormat="1"/>
    <row r="121" s="10" customFormat="1"/>
    <row r="122" s="10" customFormat="1"/>
    <row r="123" s="10" customFormat="1"/>
    <row r="124" s="10" customFormat="1"/>
    <row r="125" s="10" customFormat="1"/>
    <row r="126" s="10" customFormat="1"/>
    <row r="127" s="10" customFormat="1"/>
    <row r="128" s="10" customFormat="1"/>
    <row r="129" s="10" customFormat="1"/>
    <row r="130" s="10" customFormat="1"/>
    <row r="131" s="10" customFormat="1"/>
    <row r="132" s="10" customFormat="1"/>
    <row r="133" s="10" customFormat="1"/>
    <row r="134" s="10" customFormat="1"/>
    <row r="135" s="10" customFormat="1"/>
    <row r="136" s="10" customFormat="1"/>
    <row r="137" s="10" customFormat="1"/>
    <row r="138" s="10" customFormat="1"/>
    <row r="139" s="10" customFormat="1"/>
    <row r="140" s="10" customFormat="1"/>
    <row r="141" s="10" customFormat="1"/>
    <row r="142" s="10" customFormat="1"/>
    <row r="143" s="10" customFormat="1"/>
    <row r="144" s="10" customFormat="1"/>
    <row r="145" s="10" customFormat="1"/>
    <row r="146" s="10" customFormat="1"/>
    <row r="147" s="10" customFormat="1"/>
    <row r="148" s="10" customFormat="1"/>
    <row r="149" s="10" customFormat="1"/>
    <row r="150" s="10" customFormat="1"/>
    <row r="151" s="10" customFormat="1"/>
    <row r="152" s="10" customFormat="1"/>
    <row r="153" s="10" customFormat="1"/>
    <row r="154" s="10" customFormat="1"/>
    <row r="155" s="10" customFormat="1"/>
    <row r="156" s="10" customFormat="1"/>
    <row r="157" s="10" customFormat="1"/>
    <row r="158" s="10" customFormat="1"/>
    <row r="159" s="10" customFormat="1"/>
    <row r="160" s="10" customFormat="1"/>
    <row r="161" s="10" customFormat="1"/>
    <row r="162" s="10" customFormat="1"/>
    <row r="163" s="10" customFormat="1"/>
    <row r="164" s="10" customFormat="1"/>
    <row r="165" s="10" customFormat="1"/>
    <row r="166" s="10" customFormat="1"/>
    <row r="167" s="10" customFormat="1"/>
    <row r="168" s="10" customFormat="1"/>
    <row r="169" s="10" customFormat="1"/>
    <row r="170" s="10" customFormat="1"/>
    <row r="171" s="10" customFormat="1"/>
    <row r="172" s="10" customFormat="1"/>
    <row r="173" s="10" customFormat="1"/>
    <row r="174" s="10" customFormat="1"/>
    <row r="175" s="10" customFormat="1"/>
    <row r="176" s="10" customFormat="1"/>
    <row r="177" s="10" customFormat="1"/>
    <row r="178" s="10" customFormat="1"/>
    <row r="179" s="10" customFormat="1"/>
    <row r="180" s="10" customFormat="1"/>
    <row r="181" s="10" customFormat="1"/>
    <row r="182" s="10" customFormat="1"/>
    <row r="183" s="10" customFormat="1"/>
    <row r="184" s="10" customFormat="1"/>
    <row r="185" s="10" customFormat="1"/>
    <row r="186" s="10" customFormat="1"/>
    <row r="187" s="10" customFormat="1"/>
    <row r="188" s="10" customFormat="1"/>
    <row r="189" s="10" customFormat="1"/>
    <row r="190" s="10" customFormat="1"/>
    <row r="191" s="10" customFormat="1"/>
    <row r="192" s="10" customFormat="1"/>
    <row r="193" s="10" customFormat="1"/>
    <row r="194" s="10" customFormat="1"/>
    <row r="195" s="10" customFormat="1"/>
    <row r="196" s="10" customFormat="1"/>
    <row r="197" s="10" customFormat="1"/>
    <row r="198" s="10" customFormat="1"/>
    <row r="199" s="10" customFormat="1"/>
    <row r="200" s="10" customFormat="1"/>
    <row r="201" s="10" customFormat="1"/>
    <row r="202" s="10" customFormat="1"/>
    <row r="203" s="10" customFormat="1"/>
    <row r="204" s="10" customFormat="1"/>
    <row r="205" s="10" customFormat="1"/>
    <row r="206" s="10" customFormat="1"/>
    <row r="207" s="10" customFormat="1"/>
    <row r="208" s="10" customFormat="1"/>
    <row r="209" s="10" customFormat="1"/>
    <row r="210" s="10" customFormat="1"/>
    <row r="211" s="10" customFormat="1"/>
    <row r="212" s="10" customFormat="1"/>
    <row r="213" s="10" customFormat="1"/>
    <row r="214" s="10" customFormat="1"/>
    <row r="215" s="10" customFormat="1"/>
    <row r="216" s="10" customFormat="1"/>
    <row r="217" s="10" customFormat="1"/>
    <row r="218" s="10" customFormat="1"/>
    <row r="219" s="10" customFormat="1"/>
    <row r="220" s="10" customFormat="1"/>
    <row r="221" s="10" customFormat="1"/>
    <row r="222" s="10" customFormat="1"/>
    <row r="223" s="10" customFormat="1"/>
    <row r="224" s="10" customFormat="1"/>
    <row r="225" s="10" customFormat="1"/>
    <row r="226" s="10" customFormat="1"/>
    <row r="227" s="10" customFormat="1"/>
    <row r="228" s="10" customFormat="1"/>
    <row r="229" s="10" customFormat="1"/>
    <row r="230" s="10" customFormat="1"/>
    <row r="231" s="10" customFormat="1"/>
    <row r="232" s="10" customFormat="1"/>
    <row r="233" s="10" customFormat="1"/>
    <row r="234" s="10" customFormat="1"/>
    <row r="235" s="10" customFormat="1"/>
    <row r="236" s="10" customFormat="1"/>
    <row r="237" s="10" customFormat="1"/>
    <row r="238" s="10" customFormat="1"/>
    <row r="239" s="10" customFormat="1"/>
    <row r="240" s="10" customFormat="1"/>
    <row r="241" s="10" customFormat="1"/>
    <row r="242" s="10" customFormat="1"/>
    <row r="243" s="10" customFormat="1"/>
    <row r="244" s="10" customFormat="1"/>
    <row r="245" s="10" customFormat="1"/>
    <row r="246" s="10" customFormat="1"/>
    <row r="247" s="10" customFormat="1"/>
    <row r="248" s="10" customFormat="1"/>
    <row r="249" s="10" customFormat="1"/>
    <row r="250" s="10" customFormat="1"/>
    <row r="251" s="10" customFormat="1"/>
    <row r="252" s="10" customFormat="1"/>
    <row r="253" s="10" customFormat="1"/>
    <row r="254" s="10" customFormat="1"/>
    <row r="255" s="10" customFormat="1"/>
    <row r="256" s="10" customFormat="1"/>
    <row r="257" s="10" customFormat="1"/>
    <row r="258" s="10" customFormat="1"/>
    <row r="259" s="10" customFormat="1"/>
    <row r="260" s="10" customFormat="1"/>
    <row r="261" s="10" customFormat="1"/>
    <row r="262" s="10" customFormat="1"/>
    <row r="263" s="10" customFormat="1"/>
    <row r="264" s="10" customFormat="1"/>
    <row r="265" s="10" customFormat="1"/>
    <row r="266" s="10" customFormat="1"/>
    <row r="267" s="10" customFormat="1"/>
    <row r="268" s="10" customFormat="1"/>
    <row r="269" s="10" customFormat="1"/>
    <row r="270" s="10" customFormat="1"/>
    <row r="271" s="10" customFormat="1"/>
    <row r="272" s="10" customFormat="1"/>
    <row r="273" s="10" customFormat="1"/>
    <row r="274" s="10" customFormat="1"/>
    <row r="275" s="10" customFormat="1"/>
    <row r="276" s="10" customFormat="1"/>
    <row r="277" s="10" customFormat="1"/>
    <row r="278" s="10" customFormat="1"/>
    <row r="279" s="10" customFormat="1"/>
    <row r="280" s="10" customFormat="1"/>
    <row r="281" s="10" customFormat="1"/>
    <row r="282" s="10" customFormat="1"/>
    <row r="283" s="10" customFormat="1"/>
    <row r="284" s="10" customFormat="1"/>
    <row r="285" s="10" customFormat="1"/>
    <row r="286" s="10" customFormat="1"/>
    <row r="287" s="10" customFormat="1"/>
    <row r="288" s="10" customFormat="1"/>
    <row r="289" s="10" customFormat="1"/>
    <row r="290" s="10" customFormat="1"/>
    <row r="291" s="10" customFormat="1"/>
    <row r="292" s="10" customFormat="1"/>
    <row r="293" s="10" customFormat="1"/>
    <row r="294" s="10" customFormat="1"/>
    <row r="295" s="10" customFormat="1"/>
    <row r="296" s="10" customFormat="1"/>
    <row r="297" s="10" customFormat="1"/>
    <row r="298" s="10" customFormat="1"/>
    <row r="299" s="10" customFormat="1"/>
    <row r="300" s="10" customFormat="1"/>
    <row r="301" s="10" customFormat="1"/>
    <row r="302" s="10" customFormat="1"/>
    <row r="303" s="10" customFormat="1"/>
    <row r="304" s="10" customFormat="1"/>
    <row r="305" s="10" customFormat="1"/>
    <row r="306" s="10" customFormat="1"/>
    <row r="307" s="10" customFormat="1"/>
    <row r="308" s="10" customFormat="1"/>
    <row r="309" s="10" customFormat="1"/>
    <row r="310" s="10" customFormat="1"/>
    <row r="311" s="10" customFormat="1"/>
    <row r="312" s="10" customFormat="1"/>
    <row r="313" s="10" customFormat="1"/>
    <row r="314" s="10" customFormat="1"/>
    <row r="315" s="10" customFormat="1"/>
    <row r="316" s="10" customFormat="1"/>
    <row r="317" s="10" customFormat="1"/>
    <row r="318" s="10" customFormat="1"/>
    <row r="319" s="10" customFormat="1"/>
    <row r="320" s="10" customFormat="1"/>
    <row r="321" s="10" customFormat="1"/>
    <row r="322" s="10" customFormat="1"/>
    <row r="323" s="10" customFormat="1"/>
    <row r="324" s="10" customFormat="1"/>
    <row r="325" s="10" customFormat="1"/>
    <row r="326" s="10" customFormat="1"/>
    <row r="327" s="10" customFormat="1"/>
    <row r="328" s="10" customFormat="1"/>
    <row r="329" s="10" customFormat="1"/>
    <row r="330" s="10" customFormat="1"/>
    <row r="331" s="10" customFormat="1"/>
    <row r="332" s="10" customFormat="1"/>
    <row r="333" s="10" customFormat="1"/>
    <row r="334" s="10" customFormat="1"/>
    <row r="335" s="10" customFormat="1"/>
    <row r="336" s="10" customFormat="1"/>
    <row r="337" s="10" customFormat="1"/>
    <row r="338" s="10" customFormat="1"/>
    <row r="339" s="10" customFormat="1"/>
    <row r="340" s="10" customFormat="1"/>
    <row r="341" s="10" customFormat="1"/>
    <row r="342" s="10" customFormat="1"/>
    <row r="343" s="10" customFormat="1"/>
    <row r="344" s="10" customFormat="1"/>
    <row r="345" s="10" customFormat="1"/>
    <row r="346" s="10" customFormat="1"/>
    <row r="347" s="10" customFormat="1"/>
    <row r="348" s="10" customFormat="1"/>
    <row r="349" s="10" customFormat="1"/>
    <row r="350" s="10" customFormat="1"/>
    <row r="351" s="10" customFormat="1"/>
    <row r="352" s="10" customFormat="1"/>
    <row r="353" s="10" customFormat="1"/>
    <row r="354" s="10" customFormat="1"/>
    <row r="355" s="10" customFormat="1"/>
    <row r="356" s="10" customFormat="1"/>
    <row r="357" s="10" customFormat="1"/>
    <row r="358" s="10" customFormat="1"/>
    <row r="359" s="10" customFormat="1"/>
    <row r="360" s="10" customFormat="1"/>
    <row r="361" s="10" customFormat="1"/>
    <row r="362" s="10" customFormat="1"/>
    <row r="363" s="10" customFormat="1"/>
    <row r="364" s="10" customFormat="1"/>
    <row r="365" s="10" customFormat="1"/>
    <row r="366" s="10" customFormat="1"/>
    <row r="367" s="10" customFormat="1"/>
    <row r="368" s="10" customFormat="1"/>
    <row r="369" s="10" customFormat="1"/>
    <row r="370" s="10" customFormat="1"/>
    <row r="371" s="10" customFormat="1"/>
    <row r="372" s="10" customFormat="1"/>
    <row r="373" s="10" customFormat="1"/>
    <row r="374" s="10" customFormat="1"/>
    <row r="375" s="10" customFormat="1"/>
    <row r="376" s="10" customFormat="1"/>
    <row r="377" s="10" customFormat="1"/>
    <row r="378" s="10" customFormat="1"/>
    <row r="379" s="10" customFormat="1"/>
    <row r="380" s="10" customFormat="1"/>
    <row r="381" s="10" customFormat="1"/>
    <row r="382" s="10" customFormat="1"/>
    <row r="383" s="10" customFormat="1"/>
    <row r="384" s="10" customFormat="1"/>
    <row r="385" s="10" customFormat="1"/>
    <row r="386" s="10" customFormat="1"/>
    <row r="387" s="10" customFormat="1"/>
    <row r="388" s="10" customFormat="1"/>
    <row r="389" s="10" customFormat="1"/>
    <row r="390" s="10" customFormat="1"/>
    <row r="391" s="10" customFormat="1"/>
    <row r="392" s="10" customFormat="1"/>
    <row r="393" s="10" customFormat="1"/>
    <row r="394" s="10" customFormat="1"/>
    <row r="395" s="10" customFormat="1"/>
    <row r="396" s="10" customFormat="1"/>
    <row r="397" s="10" customFormat="1"/>
    <row r="398" s="10" customFormat="1"/>
    <row r="399" s="10" customFormat="1"/>
    <row r="400" s="10" customFormat="1"/>
    <row r="401" s="10" customFormat="1"/>
    <row r="402" s="10" customFormat="1"/>
    <row r="403" s="10" customFormat="1"/>
    <row r="404" s="10" customFormat="1"/>
    <row r="405" s="10" customFormat="1"/>
    <row r="406" s="10" customFormat="1"/>
    <row r="407" s="10" customFormat="1"/>
    <row r="408" s="10" customFormat="1"/>
    <row r="409" s="10" customFormat="1"/>
    <row r="410" s="10" customFormat="1"/>
    <row r="411" s="10" customFormat="1"/>
    <row r="412" s="10" customFormat="1"/>
    <row r="413" s="10" customFormat="1"/>
    <row r="414" s="10" customFormat="1"/>
    <row r="415" s="10" customFormat="1"/>
    <row r="416" s="10" customFormat="1"/>
    <row r="417" s="10" customFormat="1"/>
    <row r="418" s="10" customFormat="1"/>
    <row r="419" s="10" customFormat="1"/>
    <row r="420" s="10" customFormat="1"/>
    <row r="421" s="10" customFormat="1"/>
    <row r="422" s="10" customFormat="1"/>
    <row r="423" s="10" customFormat="1"/>
    <row r="424" s="10" customFormat="1"/>
    <row r="425" s="10" customFormat="1"/>
    <row r="426" s="10" customFormat="1"/>
    <row r="427" s="10" customFormat="1"/>
    <row r="428" s="10" customFormat="1"/>
    <row r="429" s="10" customFormat="1"/>
    <row r="430" s="10" customFormat="1"/>
    <row r="431" s="10" customFormat="1"/>
    <row r="432" s="10" customFormat="1"/>
    <row r="433" s="10" customFormat="1"/>
    <row r="434" s="10" customFormat="1"/>
    <row r="435" s="10" customFormat="1"/>
    <row r="436" s="10" customFormat="1"/>
    <row r="437" s="10" customFormat="1"/>
    <row r="438" s="10" customFormat="1"/>
    <row r="439" s="10" customFormat="1"/>
    <row r="440" s="10" customFormat="1"/>
    <row r="441" s="10" customFormat="1"/>
    <row r="442" s="10" customFormat="1"/>
    <row r="443" s="10" customFormat="1"/>
    <row r="444" s="10" customFormat="1"/>
    <row r="445" s="10" customFormat="1"/>
    <row r="446" s="10" customFormat="1"/>
    <row r="447" s="10" customFormat="1"/>
    <row r="448" s="10" customFormat="1"/>
    <row r="449" s="10" customFormat="1"/>
    <row r="450" s="10" customFormat="1"/>
    <row r="451" s="10" customFormat="1"/>
    <row r="452" s="10" customFormat="1"/>
    <row r="453" s="10" customFormat="1"/>
    <row r="454" s="10" customFormat="1"/>
    <row r="455" s="10" customFormat="1"/>
    <row r="456" s="10" customFormat="1"/>
    <row r="457" s="10" customFormat="1"/>
    <row r="458" s="10" customFormat="1"/>
    <row r="459" s="10" customFormat="1"/>
    <row r="460" s="10" customFormat="1"/>
    <row r="461" s="10" customFormat="1"/>
    <row r="462" s="10" customFormat="1"/>
    <row r="463" s="10" customFormat="1"/>
    <row r="464" s="10" customFormat="1"/>
    <row r="465" s="10" customFormat="1"/>
    <row r="466" s="10" customFormat="1"/>
    <row r="467" s="10" customFormat="1"/>
    <row r="468" s="10" customFormat="1"/>
    <row r="469" s="10" customFormat="1"/>
    <row r="470" s="10" customFormat="1"/>
    <row r="471" s="10" customFormat="1"/>
    <row r="472" s="10" customFormat="1"/>
    <row r="473" s="10" customFormat="1"/>
    <row r="474" s="10" customFormat="1"/>
    <row r="475" s="10" customFormat="1"/>
    <row r="476" s="10" customFormat="1"/>
    <row r="477" s="10" customFormat="1"/>
    <row r="478" s="10" customFormat="1"/>
    <row r="479" s="10" customFormat="1"/>
    <row r="480" s="10" customFormat="1"/>
    <row r="481" s="10" customFormat="1"/>
    <row r="482" s="10" customFormat="1"/>
    <row r="483" s="10" customFormat="1"/>
    <row r="484" s="10" customFormat="1"/>
    <row r="485" s="10" customFormat="1"/>
    <row r="486" s="10" customFormat="1"/>
    <row r="487" s="10" customFormat="1"/>
    <row r="488" s="10" customFormat="1"/>
    <row r="489" s="10" customFormat="1"/>
    <row r="490" s="10" customFormat="1"/>
    <row r="491" s="10" customFormat="1"/>
    <row r="492" s="10" customFormat="1"/>
    <row r="493" s="10" customFormat="1"/>
    <row r="494" s="10" customFormat="1"/>
    <row r="495" s="10" customFormat="1"/>
    <row r="496" s="10" customFormat="1"/>
    <row r="497" s="10" customFormat="1"/>
    <row r="498" s="10" customFormat="1"/>
    <row r="499" s="10" customFormat="1"/>
    <row r="500" s="10" customFormat="1"/>
    <row r="501" s="10" customFormat="1"/>
    <row r="502" s="10" customFormat="1"/>
    <row r="503" s="10" customFormat="1"/>
    <row r="504" s="10" customFormat="1"/>
    <row r="505" s="10" customFormat="1"/>
    <row r="506" s="10" customFormat="1"/>
    <row r="507" s="10" customFormat="1"/>
    <row r="508" s="10" customFormat="1"/>
    <row r="509" s="10" customFormat="1"/>
    <row r="510" s="10" customFormat="1"/>
    <row r="511" s="10" customFormat="1"/>
    <row r="512" s="10" customFormat="1"/>
    <row r="513" s="10" customFormat="1"/>
    <row r="514" s="10" customFormat="1"/>
    <row r="515" s="10" customFormat="1"/>
    <row r="516" s="10" customFormat="1"/>
    <row r="517" s="10" customFormat="1"/>
    <row r="518" s="10" customFormat="1"/>
    <row r="519" s="10" customFormat="1"/>
    <row r="520" s="10" customFormat="1"/>
    <row r="521" s="10" customFormat="1"/>
    <row r="522" s="10" customFormat="1"/>
    <row r="523" s="10" customFormat="1"/>
    <row r="524" s="10" customFormat="1"/>
    <row r="525" s="10" customFormat="1"/>
    <row r="526" s="10" customFormat="1"/>
    <row r="527" s="10" customFormat="1"/>
    <row r="528" s="10" customFormat="1"/>
    <row r="529" s="10" customFormat="1"/>
    <row r="530" s="10" customFormat="1"/>
    <row r="531" s="10" customFormat="1"/>
    <row r="532" s="10" customFormat="1"/>
    <row r="533" s="10" customFormat="1"/>
    <row r="534" s="10" customFormat="1"/>
    <row r="535" s="10" customFormat="1"/>
    <row r="536" s="10" customFormat="1"/>
    <row r="537" s="10" customFormat="1"/>
    <row r="538" s="10" customFormat="1"/>
    <row r="539" s="10" customFormat="1"/>
    <row r="540" s="10" customFormat="1"/>
    <row r="541" s="10" customFormat="1"/>
    <row r="542" s="10" customFormat="1"/>
    <row r="543" s="10" customFormat="1"/>
    <row r="544" s="10" customFormat="1"/>
    <row r="545" s="10" customFormat="1"/>
    <row r="546" s="10" customFormat="1"/>
    <row r="547" s="10" customFormat="1"/>
    <row r="548" s="10" customFormat="1"/>
    <row r="549" s="10" customFormat="1"/>
    <row r="550" s="10" customFormat="1"/>
    <row r="551" s="10" customFormat="1"/>
    <row r="552" s="10" customFormat="1"/>
    <row r="553" s="10" customFormat="1"/>
    <row r="554" s="10" customFormat="1"/>
    <row r="555" s="10" customFormat="1"/>
    <row r="556" s="10" customFormat="1"/>
    <row r="557" s="10" customFormat="1"/>
  </sheetData>
  <sheetProtection algorithmName="SHA-512" hashValue="yKn+FreUFKpCYF6QxHEDVWMu653KfCqCJYFQMoImSwKM1PKlj2LMg53MJ9zp0DSvcl+jaU/UMvi5V0Wkjn/24Q==" saltValue="LKgEvGL0BMZ/0X4LfpjnDA==" spinCount="100000" sheet="1" objects="1" scenarios="1"/>
  <mergeCells count="19">
    <mergeCell ref="A1:I1"/>
    <mergeCell ref="A2:I2"/>
    <mergeCell ref="B9:B11"/>
    <mergeCell ref="D9:D11"/>
    <mergeCell ref="E9:E11"/>
    <mergeCell ref="H9:H11"/>
    <mergeCell ref="I9:I11"/>
    <mergeCell ref="C9:C11"/>
    <mergeCell ref="A5:I5"/>
    <mergeCell ref="A6:I6"/>
    <mergeCell ref="A3:I3"/>
    <mergeCell ref="A4:I4"/>
    <mergeCell ref="F9:F11"/>
    <mergeCell ref="G9:G11"/>
    <mergeCell ref="A23:B23"/>
    <mergeCell ref="A24:B24"/>
    <mergeCell ref="A28:C28"/>
    <mergeCell ref="E28:I28"/>
    <mergeCell ref="E29:I29"/>
  </mergeCells>
  <printOptions horizontalCentered="1"/>
  <pageMargins left="0" right="0" top="0.19685039370078741" bottom="0.19685039370078741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X386"/>
  <sheetViews>
    <sheetView workbookViewId="0">
      <selection activeCell="C10" sqref="C10"/>
    </sheetView>
  </sheetViews>
  <sheetFormatPr defaultRowHeight="15"/>
  <cols>
    <col min="1" max="1" width="21.85546875" customWidth="1"/>
    <col min="2" max="2" width="53.140625" customWidth="1"/>
    <col min="3" max="3" width="26.28515625" bestFit="1" customWidth="1"/>
    <col min="4" max="4" width="10" style="10" bestFit="1" customWidth="1"/>
    <col min="5" max="5" width="6" style="10" bestFit="1" customWidth="1"/>
    <col min="6" max="7" width="9.140625" style="10"/>
    <col min="8" max="8" width="38.7109375" style="10" customWidth="1"/>
    <col min="9" max="9" width="9.140625" style="10" customWidth="1"/>
    <col min="10" max="76" width="9.140625" style="10"/>
  </cols>
  <sheetData>
    <row r="1" spans="1:4">
      <c r="A1" s="175" t="s">
        <v>49</v>
      </c>
      <c r="B1" s="175"/>
      <c r="C1" s="175"/>
      <c r="D1" s="9"/>
    </row>
    <row r="2" spans="1:4">
      <c r="A2" s="8"/>
      <c r="B2" s="8"/>
      <c r="C2" s="8"/>
      <c r="D2" s="9"/>
    </row>
    <row r="3" spans="1:4">
      <c r="A3" s="176" t="str">
        <f>Orçamento!A2</f>
        <v xml:space="preserve">Local: Inspetoria de Irati CREA-PR </v>
      </c>
      <c r="B3" s="176"/>
      <c r="C3" s="176"/>
      <c r="D3" s="9"/>
    </row>
    <row r="4" spans="1:4">
      <c r="A4" s="176" t="str">
        <f>Orçamento!A3</f>
        <v>Endereço: Rua XV de Novembro, n.º 550, sala 07, Irati/PR.</v>
      </c>
      <c r="B4" s="176"/>
      <c r="C4" s="176"/>
      <c r="D4" s="9"/>
    </row>
    <row r="5" spans="1:4">
      <c r="A5" s="179" t="str">
        <f>Orçamento!A4</f>
        <v>RAZÃO SOCIAL</v>
      </c>
      <c r="B5" s="179"/>
      <c r="C5" s="179"/>
      <c r="D5" s="9"/>
    </row>
    <row r="6" spans="1:4">
      <c r="A6" s="179" t="str">
        <f>Orçamento!A5</f>
        <v>CNPJ</v>
      </c>
      <c r="B6" s="179"/>
      <c r="C6" s="179"/>
      <c r="D6" s="9"/>
    </row>
    <row r="7" spans="1:4">
      <c r="A7" s="11"/>
      <c r="B7" s="11"/>
      <c r="C7" s="92" t="str">
        <f>Orçamento!M7</f>
        <v>Versão 1.0</v>
      </c>
    </row>
    <row r="8" spans="1:4" ht="15" customHeight="1">
      <c r="A8" s="180" t="s">
        <v>0</v>
      </c>
      <c r="B8" s="180" t="s">
        <v>50</v>
      </c>
      <c r="C8" s="180" t="s">
        <v>51</v>
      </c>
    </row>
    <row r="9" spans="1:4">
      <c r="A9" s="180"/>
      <c r="B9" s="180"/>
      <c r="C9" s="180"/>
    </row>
    <row r="10" spans="1:4">
      <c r="A10" s="12">
        <v>1</v>
      </c>
      <c r="B10" s="13" t="s">
        <v>62</v>
      </c>
      <c r="C10" s="7"/>
    </row>
    <row r="11" spans="1:4">
      <c r="A11" s="14">
        <v>2</v>
      </c>
      <c r="B11" s="15" t="s">
        <v>52</v>
      </c>
      <c r="C11" s="7"/>
    </row>
    <row r="12" spans="1:4">
      <c r="A12" s="14">
        <v>3</v>
      </c>
      <c r="B12" s="15" t="s">
        <v>53</v>
      </c>
      <c r="C12" s="7"/>
    </row>
    <row r="13" spans="1:4">
      <c r="A13" s="14">
        <v>4</v>
      </c>
      <c r="B13" s="15" t="s">
        <v>54</v>
      </c>
      <c r="C13" s="7"/>
    </row>
    <row r="14" spans="1:4">
      <c r="A14" s="14">
        <v>5</v>
      </c>
      <c r="B14" s="15" t="s">
        <v>55</v>
      </c>
      <c r="C14" s="7"/>
    </row>
    <row r="15" spans="1:4">
      <c r="A15" s="14">
        <v>6</v>
      </c>
      <c r="B15" s="15" t="s">
        <v>56</v>
      </c>
      <c r="C15" s="7"/>
    </row>
    <row r="16" spans="1:4">
      <c r="A16" s="16" t="s">
        <v>28</v>
      </c>
      <c r="B16" s="17" t="s">
        <v>57</v>
      </c>
      <c r="C16" s="7"/>
    </row>
    <row r="17" spans="1:3">
      <c r="A17" s="16" t="s">
        <v>29</v>
      </c>
      <c r="B17" s="17" t="s">
        <v>58</v>
      </c>
      <c r="C17" s="7"/>
    </row>
    <row r="18" spans="1:3" ht="28.5">
      <c r="A18" s="16" t="s">
        <v>47</v>
      </c>
      <c r="B18" s="17" t="s">
        <v>59</v>
      </c>
      <c r="C18" s="7"/>
    </row>
    <row r="19" spans="1:3">
      <c r="A19" s="16" t="s">
        <v>48</v>
      </c>
      <c r="B19" s="17" t="s">
        <v>60</v>
      </c>
      <c r="C19" s="7"/>
    </row>
    <row r="20" spans="1:3" ht="77.25" customHeight="1">
      <c r="A20" s="18" t="s">
        <v>61</v>
      </c>
      <c r="B20" s="7"/>
      <c r="C20" s="7"/>
    </row>
    <row r="21" spans="1:3">
      <c r="A21" s="11"/>
      <c r="B21" s="11"/>
      <c r="C21" s="11"/>
    </row>
    <row r="22" spans="1:3">
      <c r="A22" s="177" t="str">
        <f>Orçamento!A176</f>
        <v>Data</v>
      </c>
      <c r="B22" s="177"/>
      <c r="C22" s="177"/>
    </row>
    <row r="23" spans="1:3">
      <c r="A23" s="11"/>
      <c r="B23" s="11"/>
      <c r="C23" s="11"/>
    </row>
    <row r="24" spans="1:3">
      <c r="A24" s="11"/>
      <c r="B24" s="11"/>
      <c r="C24" s="11"/>
    </row>
    <row r="25" spans="1:3">
      <c r="A25" s="178" t="str">
        <f>Orçamento!I176</f>
        <v>Nome completo</v>
      </c>
      <c r="B25" s="177"/>
      <c r="C25" s="177"/>
    </row>
    <row r="26" spans="1:3">
      <c r="A26" s="178" t="str">
        <f>Orçamento!I177</f>
        <v>número registro profissional</v>
      </c>
      <c r="B26" s="177"/>
      <c r="C26" s="177"/>
    </row>
    <row r="27" spans="1:3">
      <c r="A27" s="11"/>
      <c r="B27" s="11"/>
      <c r="C27" s="11"/>
    </row>
    <row r="28" spans="1:3" s="10" customFormat="1"/>
    <row r="29" spans="1:3" s="10" customFormat="1"/>
    <row r="30" spans="1:3" s="10" customFormat="1"/>
    <row r="31" spans="1:3" s="10" customFormat="1"/>
    <row r="32" spans="1:3" s="10" customFormat="1"/>
    <row r="33" s="10" customFormat="1"/>
    <row r="34" s="10" customFormat="1"/>
    <row r="35" s="10" customFormat="1"/>
    <row r="36" s="10" customFormat="1"/>
    <row r="37" s="10" customFormat="1"/>
    <row r="38" s="10" customFormat="1"/>
    <row r="39" s="10" customFormat="1"/>
    <row r="40" s="10" customFormat="1"/>
    <row r="41" s="10" customFormat="1"/>
    <row r="42" s="10" customFormat="1"/>
    <row r="43" s="10" customFormat="1"/>
    <row r="44" s="10" customFormat="1"/>
    <row r="45" s="10" customFormat="1"/>
    <row r="46" s="10" customFormat="1"/>
    <row r="47" s="10" customFormat="1"/>
    <row r="48" s="10" customFormat="1"/>
    <row r="49" s="10" customFormat="1"/>
    <row r="50" s="10" customFormat="1"/>
    <row r="51" s="10" customFormat="1"/>
    <row r="52" s="10" customFormat="1"/>
    <row r="53" s="10" customFormat="1"/>
    <row r="54" s="10" customFormat="1"/>
    <row r="55" s="10" customFormat="1"/>
    <row r="56" s="10" customFormat="1"/>
    <row r="57" s="10" customFormat="1"/>
    <row r="58" s="10" customFormat="1"/>
    <row r="59" s="10" customFormat="1"/>
    <row r="60" s="10" customFormat="1"/>
    <row r="61" s="10" customFormat="1"/>
    <row r="62" s="10" customFormat="1"/>
    <row r="63" s="10" customFormat="1"/>
    <row r="64" s="10" customFormat="1"/>
    <row r="65" s="10" customFormat="1"/>
    <row r="66" s="10" customFormat="1"/>
    <row r="67" s="10" customFormat="1"/>
    <row r="68" s="10" customFormat="1"/>
    <row r="69" s="10" customFormat="1"/>
    <row r="70" s="10" customFormat="1"/>
    <row r="71" s="10" customFormat="1"/>
    <row r="72" s="10" customFormat="1"/>
    <row r="73" s="10" customFormat="1"/>
    <row r="74" s="10" customFormat="1"/>
    <row r="75" s="10" customFormat="1"/>
    <row r="76" s="10" customFormat="1"/>
    <row r="77" s="10" customFormat="1"/>
    <row r="78" s="10" customFormat="1"/>
    <row r="79" s="10" customFormat="1"/>
    <row r="80" s="10" customFormat="1"/>
    <row r="81" s="10" customFormat="1"/>
    <row r="82" s="10" customFormat="1"/>
    <row r="83" s="10" customFormat="1"/>
    <row r="84" s="10" customFormat="1"/>
    <row r="85" s="10" customFormat="1"/>
    <row r="86" s="10" customFormat="1"/>
    <row r="87" s="10" customFormat="1"/>
    <row r="88" s="10" customFormat="1"/>
    <row r="89" s="10" customFormat="1"/>
    <row r="90" s="10" customFormat="1"/>
    <row r="91" s="10" customFormat="1"/>
    <row r="92" s="10" customFormat="1"/>
    <row r="93" s="10" customFormat="1"/>
    <row r="94" s="10" customFormat="1"/>
    <row r="95" s="10" customFormat="1"/>
    <row r="96" s="10" customFormat="1"/>
    <row r="97" s="10" customFormat="1"/>
    <row r="98" s="10" customFormat="1"/>
    <row r="99" s="10" customFormat="1"/>
    <row r="100" s="10" customFormat="1"/>
    <row r="101" s="10" customFormat="1"/>
    <row r="102" s="10" customFormat="1"/>
    <row r="103" s="10" customFormat="1"/>
    <row r="104" s="10" customFormat="1"/>
    <row r="105" s="10" customFormat="1"/>
    <row r="106" s="10" customFormat="1"/>
    <row r="107" s="10" customFormat="1"/>
    <row r="108" s="10" customFormat="1"/>
    <row r="109" s="10" customFormat="1"/>
    <row r="110" s="10" customFormat="1"/>
    <row r="111" s="10" customFormat="1"/>
    <row r="112" s="10" customFormat="1"/>
    <row r="113" s="10" customFormat="1"/>
    <row r="114" s="10" customFormat="1"/>
    <row r="115" s="10" customFormat="1"/>
    <row r="116" s="10" customFormat="1"/>
    <row r="117" s="10" customFormat="1"/>
    <row r="118" s="10" customFormat="1"/>
    <row r="119" s="10" customFormat="1"/>
    <row r="120" s="10" customFormat="1"/>
    <row r="121" s="10" customFormat="1"/>
    <row r="122" s="10" customFormat="1"/>
    <row r="123" s="10" customFormat="1"/>
    <row r="124" s="10" customFormat="1"/>
    <row r="125" s="10" customFormat="1"/>
    <row r="126" s="10" customFormat="1"/>
    <row r="127" s="10" customFormat="1"/>
    <row r="128" s="10" customFormat="1"/>
    <row r="129" s="10" customFormat="1"/>
    <row r="130" s="10" customFormat="1"/>
    <row r="131" s="10" customFormat="1"/>
    <row r="132" s="10" customFormat="1"/>
    <row r="133" s="10" customFormat="1"/>
    <row r="134" s="10" customFormat="1"/>
    <row r="135" s="10" customFormat="1"/>
    <row r="136" s="10" customFormat="1"/>
    <row r="137" s="10" customFormat="1"/>
    <row r="138" s="10" customFormat="1"/>
    <row r="139" s="10" customFormat="1"/>
    <row r="140" s="10" customFormat="1"/>
    <row r="141" s="10" customFormat="1"/>
    <row r="142" s="10" customFormat="1"/>
    <row r="143" s="10" customFormat="1"/>
    <row r="144" s="10" customFormat="1"/>
    <row r="145" s="10" customFormat="1"/>
    <row r="146" s="10" customFormat="1"/>
    <row r="147" s="10" customFormat="1"/>
    <row r="148" s="10" customFormat="1"/>
    <row r="149" s="10" customFormat="1"/>
    <row r="150" s="10" customFormat="1"/>
    <row r="151" s="10" customFormat="1"/>
    <row r="152" s="10" customFormat="1"/>
    <row r="153" s="10" customFormat="1"/>
    <row r="154" s="10" customFormat="1"/>
    <row r="155" s="10" customFormat="1"/>
    <row r="156" s="10" customFormat="1"/>
    <row r="157" s="10" customFormat="1"/>
    <row r="158" s="10" customFormat="1"/>
    <row r="159" s="10" customFormat="1"/>
    <row r="160" s="10" customFormat="1"/>
    <row r="161" s="10" customFormat="1"/>
    <row r="162" s="10" customFormat="1"/>
    <row r="163" s="10" customFormat="1"/>
    <row r="164" s="10" customFormat="1"/>
    <row r="165" s="10" customFormat="1"/>
    <row r="166" s="10" customFormat="1"/>
    <row r="167" s="10" customFormat="1"/>
    <row r="168" s="10" customFormat="1"/>
    <row r="169" s="10" customFormat="1"/>
    <row r="170" s="10" customFormat="1"/>
    <row r="171" s="10" customFormat="1"/>
    <row r="172" s="10" customFormat="1"/>
    <row r="173" s="10" customFormat="1"/>
    <row r="174" s="10" customFormat="1"/>
    <row r="175" s="10" customFormat="1"/>
    <row r="176" s="10" customFormat="1"/>
    <row r="177" s="10" customFormat="1"/>
    <row r="178" s="10" customFormat="1"/>
    <row r="179" s="10" customFormat="1"/>
    <row r="180" s="10" customFormat="1"/>
    <row r="181" s="10" customFormat="1"/>
    <row r="182" s="10" customFormat="1"/>
    <row r="183" s="10" customFormat="1"/>
    <row r="184" s="10" customFormat="1"/>
    <row r="185" s="10" customFormat="1"/>
    <row r="186" s="10" customFormat="1"/>
    <row r="187" s="10" customFormat="1"/>
    <row r="188" s="10" customFormat="1"/>
    <row r="189" s="10" customFormat="1"/>
    <row r="190" s="10" customFormat="1"/>
    <row r="191" s="10" customFormat="1"/>
    <row r="192" s="10" customFormat="1"/>
    <row r="193" s="10" customFormat="1"/>
    <row r="194" s="10" customFormat="1"/>
    <row r="195" s="10" customFormat="1"/>
    <row r="196" s="10" customFormat="1"/>
    <row r="197" s="10" customFormat="1"/>
    <row r="198" s="10" customFormat="1"/>
    <row r="199" s="10" customFormat="1"/>
    <row r="200" s="10" customFormat="1"/>
    <row r="201" s="10" customFormat="1"/>
    <row r="202" s="10" customFormat="1"/>
    <row r="203" s="10" customFormat="1"/>
    <row r="204" s="10" customFormat="1"/>
    <row r="205" s="10" customFormat="1"/>
    <row r="206" s="10" customFormat="1"/>
    <row r="207" s="10" customFormat="1"/>
    <row r="208" s="10" customFormat="1"/>
    <row r="209" s="10" customFormat="1"/>
    <row r="210" s="10" customFormat="1"/>
    <row r="211" s="10" customFormat="1"/>
    <row r="212" s="10" customFormat="1"/>
    <row r="213" s="10" customFormat="1"/>
    <row r="214" s="10" customFormat="1"/>
    <row r="215" s="10" customFormat="1"/>
    <row r="216" s="10" customFormat="1"/>
    <row r="217" s="10" customFormat="1"/>
    <row r="218" s="10" customFormat="1"/>
    <row r="219" s="10" customFormat="1"/>
    <row r="220" s="10" customFormat="1"/>
    <row r="221" s="10" customFormat="1"/>
    <row r="222" s="10" customFormat="1"/>
    <row r="223" s="10" customFormat="1"/>
    <row r="224" s="10" customFormat="1"/>
    <row r="225" s="10" customFormat="1"/>
    <row r="226" s="10" customFormat="1"/>
    <row r="227" s="10" customFormat="1"/>
    <row r="228" s="10" customFormat="1"/>
    <row r="229" s="10" customFormat="1"/>
    <row r="230" s="10" customFormat="1"/>
    <row r="231" s="10" customFormat="1"/>
    <row r="232" s="10" customFormat="1"/>
    <row r="233" s="10" customFormat="1"/>
    <row r="234" s="10" customFormat="1"/>
    <row r="235" s="10" customFormat="1"/>
    <row r="236" s="10" customFormat="1"/>
    <row r="237" s="10" customFormat="1"/>
    <row r="238" s="10" customFormat="1"/>
    <row r="239" s="10" customFormat="1"/>
    <row r="240" s="10" customFormat="1"/>
    <row r="241" s="10" customFormat="1"/>
    <row r="242" s="10" customFormat="1"/>
    <row r="243" s="10" customFormat="1"/>
    <row r="244" s="10" customFormat="1"/>
    <row r="245" s="10" customFormat="1"/>
    <row r="246" s="10" customFormat="1"/>
    <row r="247" s="10" customFormat="1"/>
    <row r="248" s="10" customFormat="1"/>
    <row r="249" s="10" customFormat="1"/>
    <row r="250" s="10" customFormat="1"/>
    <row r="251" s="10" customFormat="1"/>
    <row r="252" s="10" customFormat="1"/>
    <row r="253" s="10" customFormat="1"/>
    <row r="254" s="10" customFormat="1"/>
    <row r="255" s="10" customFormat="1"/>
    <row r="256" s="10" customFormat="1"/>
    <row r="257" s="10" customFormat="1"/>
    <row r="258" s="10" customFormat="1"/>
    <row r="259" s="10" customFormat="1"/>
    <row r="260" s="10" customFormat="1"/>
    <row r="261" s="10" customFormat="1"/>
    <row r="262" s="10" customFormat="1"/>
    <row r="263" s="10" customFormat="1"/>
    <row r="264" s="10" customFormat="1"/>
    <row r="265" s="10" customFormat="1"/>
    <row r="266" s="10" customFormat="1"/>
    <row r="267" s="10" customFormat="1"/>
    <row r="268" s="10" customFormat="1"/>
    <row r="269" s="10" customFormat="1"/>
    <row r="270" s="10" customFormat="1"/>
    <row r="271" s="10" customFormat="1"/>
    <row r="272" s="10" customFormat="1"/>
    <row r="273" s="10" customFormat="1"/>
    <row r="274" s="10" customFormat="1"/>
    <row r="275" s="10" customFormat="1"/>
    <row r="276" s="10" customFormat="1"/>
    <row r="277" s="10" customFormat="1"/>
    <row r="278" s="10" customFormat="1"/>
    <row r="279" s="10" customFormat="1"/>
    <row r="280" s="10" customFormat="1"/>
    <row r="281" s="10" customFormat="1"/>
    <row r="282" s="10" customFormat="1"/>
    <row r="283" s="10" customFormat="1"/>
    <row r="284" s="10" customFormat="1"/>
    <row r="285" s="10" customFormat="1"/>
    <row r="286" s="10" customFormat="1"/>
    <row r="287" s="10" customFormat="1"/>
    <row r="288" s="10" customFormat="1"/>
    <row r="289" s="10" customFormat="1"/>
    <row r="290" s="10" customFormat="1"/>
    <row r="291" s="10" customFormat="1"/>
    <row r="292" s="10" customFormat="1"/>
    <row r="293" s="10" customFormat="1"/>
    <row r="294" s="10" customFormat="1"/>
    <row r="295" s="10" customFormat="1"/>
    <row r="296" s="10" customFormat="1"/>
    <row r="297" s="10" customFormat="1"/>
    <row r="298" s="10" customFormat="1"/>
    <row r="299" s="10" customFormat="1"/>
    <row r="300" s="10" customFormat="1"/>
    <row r="301" s="10" customFormat="1"/>
    <row r="302" s="10" customFormat="1"/>
    <row r="303" s="10" customFormat="1"/>
    <row r="304" s="10" customFormat="1"/>
    <row r="305" s="10" customFormat="1"/>
    <row r="306" s="10" customFormat="1"/>
    <row r="307" s="10" customFormat="1"/>
    <row r="308" s="10" customFormat="1"/>
    <row r="309" s="10" customFormat="1"/>
    <row r="310" s="10" customFormat="1"/>
    <row r="311" s="10" customFormat="1"/>
    <row r="312" s="10" customFormat="1"/>
    <row r="313" s="10" customFormat="1"/>
    <row r="314" s="10" customFormat="1"/>
    <row r="315" s="10" customFormat="1"/>
    <row r="316" s="10" customFormat="1"/>
    <row r="317" s="10" customFormat="1"/>
    <row r="318" s="10" customFormat="1"/>
    <row r="319" s="10" customFormat="1"/>
    <row r="320" s="10" customFormat="1"/>
    <row r="321" s="10" customFormat="1"/>
    <row r="322" s="10" customFormat="1"/>
    <row r="323" s="10" customFormat="1"/>
    <row r="324" s="10" customFormat="1"/>
    <row r="325" s="10" customFormat="1"/>
    <row r="326" s="10" customFormat="1"/>
    <row r="327" s="10" customFormat="1"/>
    <row r="328" s="10" customFormat="1"/>
    <row r="329" s="10" customFormat="1"/>
    <row r="330" s="10" customFormat="1"/>
    <row r="331" s="10" customFormat="1"/>
    <row r="332" s="10" customFormat="1"/>
    <row r="333" s="10" customFormat="1"/>
    <row r="334" s="10" customFormat="1"/>
    <row r="335" s="10" customFormat="1"/>
    <row r="336" s="10" customFormat="1"/>
    <row r="337" s="10" customFormat="1"/>
    <row r="338" s="10" customFormat="1"/>
    <row r="339" s="10" customFormat="1"/>
    <row r="340" s="10" customFormat="1"/>
    <row r="341" s="10" customFormat="1"/>
    <row r="342" s="10" customFormat="1"/>
    <row r="343" s="10" customFormat="1"/>
    <row r="344" s="10" customFormat="1"/>
    <row r="345" s="10" customFormat="1"/>
    <row r="346" s="10" customFormat="1"/>
    <row r="347" s="10" customFormat="1"/>
    <row r="348" s="10" customFormat="1"/>
    <row r="349" s="10" customFormat="1"/>
    <row r="350" s="10" customFormat="1"/>
    <row r="351" s="10" customFormat="1"/>
    <row r="352" s="10" customFormat="1"/>
    <row r="353" s="10" customFormat="1"/>
    <row r="354" s="10" customFormat="1"/>
    <row r="355" s="10" customFormat="1"/>
    <row r="356" s="10" customFormat="1"/>
    <row r="357" s="10" customFormat="1"/>
    <row r="358" s="10" customFormat="1"/>
    <row r="359" s="10" customFormat="1"/>
    <row r="360" s="10" customFormat="1"/>
    <row r="361" s="10" customFormat="1"/>
    <row r="362" s="10" customFormat="1"/>
    <row r="363" s="10" customFormat="1"/>
    <row r="364" s="10" customFormat="1"/>
    <row r="365" s="10" customFormat="1"/>
    <row r="366" s="10" customFormat="1"/>
    <row r="367" s="10" customFormat="1"/>
    <row r="368" s="10" customFormat="1"/>
    <row r="369" s="10" customFormat="1"/>
    <row r="370" s="10" customFormat="1"/>
    <row r="371" s="10" customFormat="1"/>
    <row r="372" s="10" customFormat="1"/>
    <row r="373" s="10" customFormat="1"/>
    <row r="374" s="10" customFormat="1"/>
    <row r="375" s="10" customFormat="1"/>
    <row r="376" s="10" customFormat="1"/>
    <row r="377" s="10" customFormat="1"/>
    <row r="378" s="10" customFormat="1"/>
    <row r="379" s="10" customFormat="1"/>
    <row r="380" s="10" customFormat="1"/>
    <row r="381" s="10" customFormat="1"/>
    <row r="382" s="10" customFormat="1"/>
    <row r="383" s="10" customFormat="1"/>
    <row r="384" s="10" customFormat="1"/>
    <row r="385" s="10" customFormat="1"/>
    <row r="386" s="10" customFormat="1"/>
  </sheetData>
  <sheetProtection algorithmName="SHA-512" hashValue="cdMlom7dDHRUoiEZkh8OIEpIji+zMjSZmL3J8bBrH7IXPXGRNv+hztf6fxvTX2u74Z/jUCm/OiQaj0d49Ehk0Q==" saltValue="FGIVBSpaTZZYdvQCt5lbyA==" spinCount="100000" sheet="1" objects="1" scenarios="1"/>
  <mergeCells count="11">
    <mergeCell ref="A26:C26"/>
    <mergeCell ref="A5:C5"/>
    <mergeCell ref="A6:C6"/>
    <mergeCell ref="A8:A9"/>
    <mergeCell ref="B8:B9"/>
    <mergeCell ref="C8:C9"/>
    <mergeCell ref="A1:C1"/>
    <mergeCell ref="A3:C3"/>
    <mergeCell ref="A4:C4"/>
    <mergeCell ref="A22:C22"/>
    <mergeCell ref="A25:C2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Orçamento</vt:lpstr>
      <vt:lpstr>Cronograma</vt:lpstr>
      <vt:lpstr>BDI</vt:lpstr>
      <vt:lpstr>BDI!Area_de_impressao</vt:lpstr>
      <vt:lpstr>Cronograma!Area_de_impressao</vt:lpstr>
      <vt:lpstr>Orçamento!Area_de_impressao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Luis Marangoni</dc:creator>
  <cp:lastModifiedBy>Jessica Cortes de Castro Narciso</cp:lastModifiedBy>
  <cp:lastPrinted>2023-02-01T17:15:53Z</cp:lastPrinted>
  <dcterms:created xsi:type="dcterms:W3CDTF">2015-12-10T12:19:09Z</dcterms:created>
  <dcterms:modified xsi:type="dcterms:W3CDTF">2023-02-13T17:13:40Z</dcterms:modified>
</cp:coreProperties>
</file>